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22755" windowHeight="14100" firstSheet="10" activeTab="13"/>
  </bookViews>
  <sheets>
    <sheet name="REKAPITULACIJA" sheetId="1" r:id="rId1"/>
    <sheet name="REKAPITULACIJA PO MEJNIKIH" sheetId="18" r:id="rId2"/>
    <sheet name="MARJA 4.1.1 ČRNA DOLINA" sheetId="4" r:id="rId3"/>
    <sheet name="MARJA 4.1.4 STRŽENE LUŽE" sheetId="5" r:id="rId4"/>
    <sheet name="MARJA 4.1.5 MLAKE PRI TRZINU" sheetId="6" r:id="rId5"/>
    <sheet name="MARJA ČEŠENIŠKE 4.1.2 Dobrava" sheetId="7" r:id="rId6"/>
    <sheet name="MARJA ČEŠENIŠKE 4.1.2 Češenik" sheetId="16" r:id="rId7"/>
    <sheet name="MARJA MIŠJA 4.1.3 Knej" sheetId="8" r:id="rId8"/>
    <sheet name="MARJA MIŠJA 4.1.1 4.1.5 Marinčk" sheetId="14" r:id="rId9"/>
    <sheet name="MARJA MIŠJA 4.1.1 Kaplanovo" sheetId="15" r:id="rId10"/>
    <sheet name="MARJA PODHOM 4.1.1 4.1.5" sheetId="9" r:id="rId11"/>
    <sheet name="MARJA 4.1.2 JEZERC" sheetId="10" r:id="rId12"/>
    <sheet name="PoLJUBA 4.1.3 območje št. 7" sheetId="11" r:id="rId13"/>
    <sheet name="Predstavitvene delavnice" sheetId="17" r:id="rId14"/>
  </sheets>
  <calcPr calcId="145621"/>
</workbook>
</file>

<file path=xl/calcChain.xml><?xml version="1.0" encoding="utf-8"?>
<calcChain xmlns="http://schemas.openxmlformats.org/spreadsheetml/2006/main">
  <c r="C42" i="14" l="1"/>
  <c r="J19" i="17"/>
  <c r="G19" i="17"/>
  <c r="J20" i="17"/>
  <c r="H20" i="17"/>
  <c r="C52" i="4" l="1"/>
  <c r="C55" i="4"/>
  <c r="C55" i="5"/>
  <c r="C54" i="5"/>
  <c r="C53" i="5"/>
  <c r="C52" i="5"/>
  <c r="C51" i="5"/>
  <c r="C45" i="6"/>
  <c r="C44" i="6"/>
  <c r="C43" i="6"/>
  <c r="C42" i="6"/>
  <c r="C55" i="16"/>
  <c r="C55" i="7"/>
  <c r="C54" i="7"/>
  <c r="C53" i="7"/>
  <c r="C52" i="7"/>
  <c r="C51" i="7"/>
  <c r="C49" i="11"/>
  <c r="C54" i="16"/>
  <c r="C53" i="16"/>
  <c r="C52" i="16"/>
  <c r="C51" i="16"/>
  <c r="C23" i="8"/>
  <c r="C45" i="14"/>
  <c r="C44" i="14"/>
  <c r="C43" i="14"/>
  <c r="C55" i="15"/>
  <c r="C52" i="15"/>
  <c r="C56" i="9"/>
  <c r="C53" i="9"/>
  <c r="C55" i="10"/>
  <c r="C52" i="10"/>
  <c r="C52" i="11"/>
  <c r="C54" i="15"/>
  <c r="C53" i="15"/>
  <c r="C51" i="15"/>
  <c r="C55" i="9"/>
  <c r="C54" i="9"/>
  <c r="C52" i="9"/>
  <c r="C54" i="10"/>
  <c r="C53" i="10"/>
  <c r="C51" i="10"/>
  <c r="C51" i="11"/>
  <c r="C50" i="11"/>
  <c r="C54" i="4"/>
  <c r="C53" i="4"/>
  <c r="C51" i="4"/>
  <c r="C30" i="11"/>
  <c r="C41" i="11"/>
  <c r="C43" i="9"/>
  <c r="C30" i="9"/>
  <c r="C34" i="14"/>
  <c r="C34" i="6"/>
  <c r="C43" i="5"/>
  <c r="C30" i="5"/>
  <c r="C18" i="8"/>
  <c r="C30" i="10"/>
  <c r="C43" i="10"/>
  <c r="C30" i="16"/>
  <c r="C43" i="16"/>
  <c r="C30" i="7"/>
  <c r="C43" i="7"/>
  <c r="C30" i="15"/>
  <c r="C43" i="15"/>
  <c r="C30" i="4"/>
  <c r="C43" i="4"/>
  <c r="B12" i="18" l="1"/>
  <c r="B13" i="18"/>
  <c r="C46" i="15"/>
  <c r="B10" i="18"/>
  <c r="C36" i="6" l="1"/>
  <c r="C46" i="10"/>
  <c r="C46" i="16"/>
  <c r="C46" i="7"/>
  <c r="C46" i="5"/>
  <c r="C47" i="5" l="1"/>
  <c r="C48" i="5" s="1"/>
  <c r="C10" i="1"/>
  <c r="C47" i="7"/>
  <c r="C48" i="7" s="1"/>
  <c r="B11" i="18"/>
  <c r="C47" i="9"/>
  <c r="C37" i="6"/>
  <c r="C38" i="6" s="1"/>
  <c r="C43" i="11"/>
  <c r="C47" i="10"/>
  <c r="C48" i="10" s="1"/>
  <c r="C47" i="15"/>
  <c r="C48" i="15" s="1"/>
  <c r="C47" i="16"/>
  <c r="C48" i="16" s="1"/>
  <c r="C44" i="11" l="1"/>
  <c r="C45" i="11" s="1"/>
  <c r="C12" i="1"/>
  <c r="E47" i="9"/>
  <c r="D47" i="9"/>
  <c r="C48" i="9"/>
  <c r="C49" i="9" s="1"/>
  <c r="J22" i="17"/>
  <c r="I22" i="17"/>
  <c r="I24" i="17" s="1"/>
  <c r="C9" i="1" s="1"/>
  <c r="G22" i="17"/>
  <c r="K23" i="17"/>
  <c r="K24" i="17" s="1"/>
  <c r="J24" i="17"/>
  <c r="E24" i="17"/>
  <c r="E25" i="17" s="1"/>
  <c r="E26" i="17" s="1"/>
  <c r="G24" i="17" l="1"/>
  <c r="D29" i="17"/>
  <c r="B14" i="18"/>
  <c r="D48" i="9"/>
  <c r="D49" i="9" s="1"/>
  <c r="H21" i="17"/>
  <c r="H24" i="17" s="1"/>
  <c r="C8" i="1" s="1"/>
  <c r="D12" i="1" l="1"/>
  <c r="E12" i="1" s="1"/>
  <c r="C36" i="14" l="1"/>
  <c r="E36" i="14" l="1"/>
  <c r="C11" i="1" s="1"/>
  <c r="D36" i="14"/>
  <c r="D9" i="1"/>
  <c r="E9" i="1" s="1"/>
  <c r="D37" i="14" l="1"/>
  <c r="D38" i="14" s="1"/>
  <c r="E37" i="14"/>
  <c r="E38" i="14" s="1"/>
  <c r="C37" i="14"/>
  <c r="C38" i="14" s="1"/>
  <c r="C19" i="8"/>
  <c r="C20" i="8" s="1"/>
  <c r="C46" i="4" l="1"/>
  <c r="C7" i="1" s="1"/>
  <c r="C13" i="1" s="1"/>
  <c r="D10" i="1" l="1"/>
  <c r="E10" i="1" s="1"/>
  <c r="C47" i="4"/>
  <c r="C48" i="4" s="1"/>
  <c r="D8" i="1" l="1"/>
  <c r="E8" i="1" s="1"/>
  <c r="D7" i="1"/>
  <c r="D11" i="1"/>
  <c r="E11" i="1" s="1"/>
  <c r="E48" i="9"/>
  <c r="E49" i="9" s="1"/>
  <c r="B46" i="5"/>
  <c r="B47" i="5" s="1"/>
  <c r="B48" i="5" s="1"/>
  <c r="E7" i="1" l="1"/>
  <c r="E13" i="1" s="1"/>
  <c r="D13" i="1"/>
  <c r="C14" i="18" l="1"/>
  <c r="D14" i="18" s="1"/>
  <c r="C13" i="18"/>
  <c r="D13" i="18" s="1"/>
  <c r="C12" i="18"/>
  <c r="D12" i="18" s="1"/>
  <c r="C11" i="18"/>
  <c r="D11" i="18" s="1"/>
  <c r="C10" i="18" l="1"/>
  <c r="B15" i="18"/>
  <c r="D10" i="18" l="1"/>
  <c r="D15" i="18" s="1"/>
  <c r="C15" i="18"/>
</calcChain>
</file>

<file path=xl/sharedStrings.xml><?xml version="1.0" encoding="utf-8"?>
<sst xmlns="http://schemas.openxmlformats.org/spreadsheetml/2006/main" count="563" uniqueCount="141">
  <si>
    <t>cena z DDV</t>
  </si>
  <si>
    <t>Mala barja - Marja</t>
  </si>
  <si>
    <t>4.1.1</t>
  </si>
  <si>
    <t>4.1.2</t>
  </si>
  <si>
    <t>4.1.3</t>
  </si>
  <si>
    <t>4.1.4</t>
  </si>
  <si>
    <t>4.1.5</t>
  </si>
  <si>
    <t>PoLJUBA</t>
  </si>
  <si>
    <t>SKUPAJ</t>
  </si>
  <si>
    <t>SKUPAJ:</t>
  </si>
  <si>
    <t>DDV 22%</t>
  </si>
  <si>
    <t>cena brez DDV (v EUR)</t>
  </si>
  <si>
    <t>SKUPAJ brez DDV</t>
  </si>
  <si>
    <t>SKUPAJ z DDV</t>
  </si>
  <si>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 xml:space="preserve">4.1.4 </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</si>
  <si>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4.1.5</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</si>
  <si>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4.1.2</t>
    </r>
    <r>
      <rPr>
        <sz val="18"/>
        <color theme="1"/>
        <rFont val="Calibri"/>
        <family val="2"/>
        <charset val="238"/>
        <scheme val="minor"/>
      </rPr>
      <t xml:space="preserve"> </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</si>
  <si>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 xml:space="preserve"> 4.1.1, 4.1.5</t>
    </r>
  </si>
  <si>
    <r>
      <t xml:space="preserve">projekt: </t>
    </r>
    <r>
      <rPr>
        <b/>
        <sz val="18"/>
        <color theme="1"/>
        <rFont val="Calibri"/>
        <family val="2"/>
        <charset val="238"/>
        <scheme val="minor"/>
      </rPr>
      <t>PoLJUBA</t>
    </r>
    <r>
      <rPr>
        <sz val="18"/>
        <color theme="1"/>
        <rFont val="Calibri"/>
        <family val="2"/>
        <charset val="238"/>
        <scheme val="minor"/>
      </rPr>
      <t xml:space="preserve">, varstveni cilj: </t>
    </r>
    <r>
      <rPr>
        <b/>
        <sz val="18"/>
        <color theme="1"/>
        <rFont val="Calibri"/>
        <family val="2"/>
        <charset val="238"/>
        <scheme val="minor"/>
      </rPr>
      <t>4.1.3</t>
    </r>
  </si>
  <si>
    <t>Naložbo sofinancirata Evropska unija iz Evropskega sklada za regionalni razvoj in Republika Slovenija.</t>
  </si>
  <si>
    <t>Pregled obstoječih podatkov projekta in obstoječe dokumentacije</t>
  </si>
  <si>
    <t>Izdelava IDZ izvlečka za ukrepe vodnih ureditev (pragovi, mikrohabitati, denivelacije), ki bodo definirani na podlagi rezulatov 1. periode monitoringa . Pridobitev projektnih pogojev s strani upravljalcev vodotoka.</t>
  </si>
  <si>
    <t>Izdelava PZI projekta po pravilniku o projektni dokumentaciji za predvidene vodne ureditve po IDZ zasnovi (pragovi, mikrohabitati, denivelacije). V projektu pzi potrebno obvezno upoštevati pogoje gradnje in dostopnost v času izvedbe del (tehnologija gradnje)</t>
  </si>
  <si>
    <t>Izdelava ortofoto posnetka visoke ločljivosti za potrebe izdelave študije in merjenja učinkov, CAS - 2x snemanje (pred in po izvedbi ukrepov)</t>
  </si>
  <si>
    <t>Izdelava geodetskaga načrta za območje predvidenih ukrepov po idz za potrebe izdelave PZI dokumentacije (območje snemanja cca 2,5 ha v dveh conah) Upoštevati težko dostopen teren in izrazito razmočenost območja.</t>
  </si>
  <si>
    <t>Izdelava ortofoto posnetka visoke ločljivosti za območje obdeave PZI (območje snemanja cca 7.5 ha) - CAS 2x snemanje (pred in po ukrepi)</t>
  </si>
  <si>
    <t>Inventarizacija območja (cca 0.4 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smiselna nomenklatura</t>
  </si>
  <si>
    <t>Izdelava geodetskaga načrta za območje predvidenih ukrepov po idz za potrebe izdelave PZI dokumentacije (območje snemanja cca 1.5 ha) Upoštevati težko dostopen teren in izrazito razmočenost območja.</t>
  </si>
  <si>
    <t>Izdelava ortofoto posnetka visoke ločljivosti za območje obdeave PZI (območje snemanja cca 1,5 ha) - CAS - 2x (pred pričetkom in po zaključku del)</t>
  </si>
  <si>
    <t>Inventarizacija območja (cca 2ha),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smiselno poimenovanje</t>
  </si>
  <si>
    <r>
      <t>Dobava in vgradnja</t>
    </r>
    <r>
      <rPr>
        <b/>
        <sz val="11"/>
        <rFont val="Calibri"/>
        <family val="2"/>
        <charset val="238"/>
        <scheme val="minor"/>
      </rPr>
      <t xml:space="preserve"> 5 enostavnih piezometrov</t>
    </r>
    <r>
      <rPr>
        <sz val="11"/>
        <rFont val="Calibri"/>
        <family val="2"/>
        <charset val="238"/>
        <scheme val="minor"/>
      </rPr>
      <t xml:space="preserve"> 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</si>
  <si>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t>1.      Izvedba hidrološke študije zajema:</t>
  </si>
  <si>
    <t>1.  Izvedba hidrološke študije zajema:</t>
  </si>
  <si>
    <t>Inventarizacija območja (cca 3ha),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smiselno poimenovanje</t>
  </si>
  <si>
    <r>
      <t>Dobava in vgradnja</t>
    </r>
    <r>
      <rPr>
        <b/>
        <sz val="11"/>
        <rFont val="Calibri"/>
        <family val="2"/>
        <charset val="238"/>
        <scheme val="minor"/>
      </rPr>
      <t xml:space="preserve"> 3 enostavnih piezometrov</t>
    </r>
    <r>
      <rPr>
        <sz val="11"/>
        <rFont val="Calibri"/>
        <family val="2"/>
        <charset val="238"/>
        <scheme val="minor"/>
      </rPr>
      <t xml:space="preserve"> 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</si>
  <si>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t xml:space="preserve">SKUPAJ: </t>
  </si>
  <si>
    <t>Inventarizacija območja (cca 0,7ha),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smiselno poimenovanje</t>
  </si>
  <si>
    <t>Inventarizacija območja (cca 0,7 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smiselno poimenovanje</t>
  </si>
  <si>
    <r>
      <t>Dobava in vgradnja</t>
    </r>
    <r>
      <rPr>
        <b/>
        <sz val="11"/>
        <rFont val="Calibri"/>
        <family val="2"/>
        <charset val="238"/>
        <scheme val="minor"/>
      </rPr>
      <t xml:space="preserve"> 4 enostavnih piezometrov</t>
    </r>
    <r>
      <rPr>
        <sz val="11"/>
        <rFont val="Calibri"/>
        <family val="2"/>
        <charset val="238"/>
        <scheme val="minor"/>
      </rPr>
      <t xml:space="preserve"> 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</si>
  <si>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r>
      <t>Dobava in vgradnja</t>
    </r>
    <r>
      <rPr>
        <b/>
        <sz val="11"/>
        <rFont val="Calibri"/>
        <family val="2"/>
        <charset val="238"/>
        <scheme val="minor"/>
      </rPr>
      <t xml:space="preserve"> 2 merilnih lat za nivo površinske vode</t>
    </r>
    <r>
      <rPr>
        <sz val="11"/>
        <rFont val="Calibri"/>
        <family val="2"/>
        <charset val="238"/>
        <scheme val="minor"/>
      </rPr>
      <t xml:space="preserve"> v barjanskih tleh za potrebe izvedbe kasnejšega hidrološkega monitoringa gladine. Zaradi težkih terenskih (razmočenost terena) in naravovarstvenih (biotska občutljivost območja) pogojev potrebno upoštevati ročno montažo ter ročne prenose potrebnih materialov ter opreme. Označitev late na terenu (oznaka, projekt, lokacija) Mikrolokacije posameznih lat se določi skupaj z naročnikom.  </t>
    </r>
  </si>
  <si>
    <r>
      <t>Dobava in vgradnja</t>
    </r>
    <r>
      <rPr>
        <b/>
        <sz val="11"/>
        <rFont val="Calibri"/>
        <family val="2"/>
        <charset val="238"/>
        <scheme val="minor"/>
      </rPr>
      <t xml:space="preserve"> 2 enostavna piezometra</t>
    </r>
    <r>
      <rPr>
        <sz val="11"/>
        <rFont val="Calibri"/>
        <family val="2"/>
        <charset val="238"/>
        <scheme val="minor"/>
      </rPr>
      <t xml:space="preserve"> 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</si>
  <si>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t>Inventarizacija območja (dva podobmočja - cca 7.5ha), ki vsebuje predvsem:
 - popis in evidentarizacija območja in mokrišča z opisom naravnih značilnosti (pokrovnost, geologija, hidrografske razmere - popis vodotoka in njegove značilnosti)
- grafični prikazi glavnih odvodnikov in manjših pritokov, izvirov, morebitnih ponorov, mokrišč in njihova smiselno poimenovanje.</t>
  </si>
  <si>
    <r>
      <t>Dobava in vgradnja</t>
    </r>
    <r>
      <rPr>
        <b/>
        <sz val="11"/>
        <rFont val="Calibri"/>
        <family val="2"/>
        <charset val="238"/>
        <scheme val="minor"/>
      </rPr>
      <t xml:space="preserve"> 3 enostavnih piezometrov </t>
    </r>
    <r>
      <rPr>
        <sz val="11"/>
        <rFont val="Calibri"/>
        <family val="2"/>
        <charset val="238"/>
        <scheme val="minor"/>
      </rPr>
      <t xml:space="preserve">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</si>
  <si>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r>
      <t>Dobava in vgradnja</t>
    </r>
    <r>
      <rPr>
        <b/>
        <sz val="11"/>
        <rFont val="Calibri"/>
        <family val="2"/>
        <charset val="238"/>
        <scheme val="minor"/>
      </rPr>
      <t xml:space="preserve"> 2 enostavnih piezometrov </t>
    </r>
    <r>
      <rPr>
        <sz val="11"/>
        <rFont val="Calibri"/>
        <family val="2"/>
        <charset val="238"/>
        <scheme val="minor"/>
      </rPr>
      <t xml:space="preserve">v barjanskih tleh za potrebe izvedbe kasnejšega hidrološkega monitoringa nivoja podtalnice. Globina piezometerske cevi 2m, nadzemeljski del min 1m. Piezometer se izvede iz perforirane cevi PVC fi 75mm obsuto z drenažnim zasipom 16-32mm. Predhodno se izvede vrtanje do globine 2.0m, fi vrtine 150mm, sledi nemudoma vgradnja piezometrske cevi ter obsipa z drenažnim prodcem. Zaradi težkih terenskih (razmočenost terena) in naravovarstvenih (biotska občutljivost območja) pogojev potrebno upoštevati ročno vrtanje ter ročne prenose potrebnih materialov ter opreme. Označitev piezometra na terenu (oznaka, projekt, lokacija) Mikrolokacije posameznih piezometrov se določi skupaj z naročnikom.  </t>
    </r>
  </si>
  <si>
    <t>Izdelava IDZ izvlečka za  ureditev prepustov preko melioracijskega kanala. Pridobitev projektnih pogojev s strani upravljalcev vodotoka.</t>
  </si>
  <si>
    <t>Izdelava PZI projekta po pravilniku o projektni dokumentaciji za  prepustov preko melioracijskega kanala. V projektu pzi potrebno obvezno upoštevati pogoje gradnje in dostopnost v času izvedbe del (tehnologija gradnje)</t>
  </si>
  <si>
    <r>
      <t xml:space="preserve">območje: </t>
    </r>
    <r>
      <rPr>
        <b/>
        <sz val="18"/>
        <color theme="1"/>
        <rFont val="Calibri"/>
        <family val="2"/>
        <charset val="238"/>
        <scheme val="minor"/>
      </rPr>
      <t>Stržene luže</t>
    </r>
    <r>
      <rPr>
        <sz val="18"/>
        <color theme="1"/>
        <rFont val="Calibri"/>
        <family val="2"/>
        <charset val="238"/>
        <scheme val="minor"/>
      </rPr>
      <t xml:space="preserve"> </t>
    </r>
  </si>
  <si>
    <r>
      <t xml:space="preserve">območje </t>
    </r>
    <r>
      <rPr>
        <b/>
        <sz val="18"/>
        <color theme="1"/>
        <rFont val="Calibri"/>
        <family val="2"/>
        <charset val="238"/>
        <scheme val="minor"/>
      </rPr>
      <t>Mlake pri Trzinu</t>
    </r>
    <r>
      <rPr>
        <sz val="18"/>
        <color theme="1"/>
        <rFont val="Calibri"/>
        <family val="2"/>
        <charset val="238"/>
        <scheme val="minor"/>
      </rPr>
      <t xml:space="preserve"> </t>
    </r>
  </si>
  <si>
    <r>
      <t xml:space="preserve">območje </t>
    </r>
    <r>
      <rPr>
        <b/>
        <sz val="18"/>
        <color theme="1"/>
        <rFont val="Calibri"/>
        <family val="2"/>
        <charset val="238"/>
        <scheme val="minor"/>
      </rPr>
      <t>Podhom</t>
    </r>
    <r>
      <rPr>
        <sz val="18"/>
        <color theme="1"/>
        <rFont val="Calibri"/>
        <family val="2"/>
        <charset val="238"/>
        <scheme val="minor"/>
      </rPr>
      <t xml:space="preserve"> </t>
    </r>
  </si>
  <si>
    <t xml:space="preserve">območje št. 7 </t>
  </si>
  <si>
    <r>
      <t xml:space="preserve">območje: </t>
    </r>
    <r>
      <rPr>
        <b/>
        <sz val="18"/>
        <color theme="1"/>
        <rFont val="Calibri"/>
        <family val="2"/>
        <charset val="238"/>
        <scheme val="minor"/>
      </rPr>
      <t xml:space="preserve">Češeniške gmajne, </t>
    </r>
    <r>
      <rPr>
        <sz val="18"/>
        <color theme="1"/>
        <rFont val="Calibri"/>
        <family val="2"/>
        <charset val="238"/>
        <scheme val="minor"/>
      </rPr>
      <t>podobmočje</t>
    </r>
    <r>
      <rPr>
        <b/>
        <sz val="18"/>
        <color theme="1"/>
        <rFont val="Calibri"/>
        <family val="2"/>
        <charset val="238"/>
        <scheme val="minor"/>
      </rPr>
      <t xml:space="preserve"> Češenik</t>
    </r>
  </si>
  <si>
    <r>
      <t xml:space="preserve">območje: </t>
    </r>
    <r>
      <rPr>
        <b/>
        <sz val="18"/>
        <color theme="1"/>
        <rFont val="Calibri"/>
        <family val="2"/>
        <charset val="238"/>
        <scheme val="minor"/>
      </rPr>
      <t>Češeniške gmajne,</t>
    </r>
    <r>
      <rPr>
        <sz val="18"/>
        <color theme="1"/>
        <rFont val="Calibri"/>
        <family val="2"/>
        <charset val="238"/>
        <scheme val="minor"/>
      </rPr>
      <t xml:space="preserve"> podobmočje </t>
    </r>
    <r>
      <rPr>
        <b/>
        <sz val="18"/>
        <color theme="1"/>
        <rFont val="Calibri"/>
        <family val="2"/>
        <charset val="238"/>
        <scheme val="minor"/>
      </rPr>
      <t>Dobrava</t>
    </r>
  </si>
  <si>
    <r>
      <t xml:space="preserve">območje </t>
    </r>
    <r>
      <rPr>
        <b/>
        <sz val="18"/>
        <color theme="1"/>
        <rFont val="Calibri"/>
        <family val="2"/>
        <charset val="238"/>
        <scheme val="minor"/>
      </rPr>
      <t xml:space="preserve">Mišja dolina, </t>
    </r>
    <r>
      <rPr>
        <sz val="18"/>
        <color theme="1"/>
        <rFont val="Calibri"/>
        <family val="2"/>
        <charset val="238"/>
        <scheme val="minor"/>
      </rPr>
      <t xml:space="preserve">podobmočje </t>
    </r>
    <r>
      <rPr>
        <b/>
        <sz val="18"/>
        <color theme="1"/>
        <rFont val="Calibri"/>
        <family val="2"/>
        <charset val="238"/>
        <scheme val="minor"/>
      </rPr>
      <t>Knej</t>
    </r>
    <r>
      <rPr>
        <sz val="18"/>
        <color theme="1"/>
        <rFont val="Calibri"/>
        <family val="2"/>
        <charset val="238"/>
        <scheme val="minor"/>
      </rPr>
      <t xml:space="preserve"> </t>
    </r>
  </si>
  <si>
    <r>
      <t xml:space="preserve">območje </t>
    </r>
    <r>
      <rPr>
        <b/>
        <sz val="18"/>
        <color theme="1"/>
        <rFont val="Calibri"/>
        <family val="2"/>
        <charset val="238"/>
        <scheme val="minor"/>
      </rPr>
      <t>Mišja dolina</t>
    </r>
    <r>
      <rPr>
        <sz val="18"/>
        <color theme="1"/>
        <rFont val="Calibri"/>
        <family val="2"/>
        <charset val="238"/>
        <scheme val="minor"/>
      </rPr>
      <t xml:space="preserve">, podobmočje </t>
    </r>
    <r>
      <rPr>
        <b/>
        <sz val="18"/>
        <color theme="1"/>
        <rFont val="Calibri"/>
        <family val="2"/>
        <charset val="238"/>
        <scheme val="minor"/>
      </rPr>
      <t xml:space="preserve">Marinčki </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</si>
  <si>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4.1.3</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</si>
  <si>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4.1.1</t>
    </r>
    <r>
      <rPr>
        <sz val="18"/>
        <color theme="1"/>
        <rFont val="Calibri"/>
        <family val="2"/>
        <charset val="238"/>
        <scheme val="minor"/>
      </rPr>
      <t xml:space="preserve"> in </t>
    </r>
    <r>
      <rPr>
        <b/>
        <sz val="18"/>
        <color theme="1"/>
        <rFont val="Calibri"/>
        <family val="2"/>
        <charset val="238"/>
        <scheme val="minor"/>
      </rPr>
      <t>4.1.5</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</si>
  <si>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4.1.1</t>
    </r>
  </si>
  <si>
    <r>
      <t xml:space="preserve">območje </t>
    </r>
    <r>
      <rPr>
        <b/>
        <sz val="18"/>
        <color theme="1"/>
        <rFont val="Calibri"/>
        <family val="2"/>
        <charset val="238"/>
        <scheme val="minor"/>
      </rPr>
      <t>Mišja dolina</t>
    </r>
    <r>
      <rPr>
        <sz val="18"/>
        <color theme="1"/>
        <rFont val="Calibri"/>
        <family val="2"/>
        <charset val="238"/>
        <scheme val="minor"/>
      </rPr>
      <t xml:space="preserve">, podobmočje </t>
    </r>
    <r>
      <rPr>
        <b/>
        <sz val="18"/>
        <color theme="1"/>
        <rFont val="Calibri"/>
        <family val="2"/>
        <charset val="238"/>
        <scheme val="minor"/>
      </rPr>
      <t xml:space="preserve">Kaplanovo </t>
    </r>
  </si>
  <si>
    <r>
      <t xml:space="preserve">projekt: </t>
    </r>
    <r>
      <rPr>
        <b/>
        <sz val="18"/>
        <color theme="1"/>
        <rFont val="Calibri"/>
        <family val="2"/>
        <charset val="238"/>
        <scheme val="minor"/>
      </rPr>
      <t>Mala barja - Marja</t>
    </r>
    <r>
      <rPr>
        <sz val="18"/>
        <color theme="1"/>
        <rFont val="Calibri"/>
        <family val="2"/>
        <charset val="238"/>
        <scheme val="minor"/>
      </rPr>
      <t xml:space="preserve">, varstveni cilj:  </t>
    </r>
    <r>
      <rPr>
        <b/>
        <sz val="18"/>
        <color theme="1"/>
        <rFont val="Calibri"/>
        <family val="2"/>
        <charset val="238"/>
        <scheme val="minor"/>
      </rPr>
      <t>4.1.2</t>
    </r>
  </si>
  <si>
    <r>
      <t xml:space="preserve">območje: </t>
    </r>
    <r>
      <rPr>
        <b/>
        <sz val="18"/>
        <color theme="1"/>
        <rFont val="Calibri"/>
        <family val="2"/>
        <charset val="238"/>
        <scheme val="minor"/>
      </rPr>
      <t xml:space="preserve">Jezerc </t>
    </r>
  </si>
  <si>
    <t>cena brez DDV</t>
  </si>
  <si>
    <t>DDV (22%)</t>
  </si>
  <si>
    <t>VARSTVENI CILJ</t>
  </si>
  <si>
    <t xml:space="preserve">Bled </t>
  </si>
  <si>
    <t>Trzin</t>
  </si>
  <si>
    <t>Logatec</t>
  </si>
  <si>
    <t xml:space="preserve">Velike Lašče </t>
  </si>
  <si>
    <t>Škofljica</t>
  </si>
  <si>
    <t>4.1.1, 4.1.5</t>
  </si>
  <si>
    <t>4.1.2, 4.1.5</t>
  </si>
  <si>
    <t>4.1.1, 4.1.3, 4.1.5</t>
  </si>
  <si>
    <t xml:space="preserve">varstveni cilj </t>
  </si>
  <si>
    <t>projekt</t>
  </si>
  <si>
    <t xml:space="preserve">kraj dogodka* </t>
  </si>
  <si>
    <t xml:space="preserve">cena glede na varstveni cilj </t>
  </si>
  <si>
    <t>Pripravitev  končnih rezultatov hidroloških meritev na  sestanku , ki ga  bo organiziral Zavod RS za varstvo narave. </t>
  </si>
  <si>
    <t>*Kraj dogodka se lahko spremeni.</t>
  </si>
  <si>
    <t>A 1.1</t>
  </si>
  <si>
    <t>A 1.2</t>
  </si>
  <si>
    <t>A 1.3</t>
  </si>
  <si>
    <t>A 1.4</t>
  </si>
  <si>
    <t>A 1.5</t>
  </si>
  <si>
    <t>A 1.6</t>
  </si>
  <si>
    <t>A 1.7</t>
  </si>
  <si>
    <t>A 1.8</t>
  </si>
  <si>
    <t>A 1.9</t>
  </si>
  <si>
    <t>A 2.0</t>
  </si>
  <si>
    <t>A 2.1</t>
  </si>
  <si>
    <t>B 1.1</t>
  </si>
  <si>
    <t>B 1.2</t>
  </si>
  <si>
    <t>B 1.3</t>
  </si>
  <si>
    <t>B 1.4</t>
  </si>
  <si>
    <t>B 1.5</t>
  </si>
  <si>
    <t>A 2.2</t>
  </si>
  <si>
    <t>A 2.3</t>
  </si>
  <si>
    <t>A.       Izvedba hidrološke študije zajema:</t>
  </si>
  <si>
    <t>A.    Izvedba hidrološke študije zajema:</t>
  </si>
  <si>
    <t>A.        Izvedba hidrološke študije zajema:</t>
  </si>
  <si>
    <t>A.   Izvedba hidrološke študije zajema:</t>
  </si>
  <si>
    <r>
      <t xml:space="preserve">A.   </t>
    </r>
    <r>
      <rPr>
        <b/>
        <sz val="11"/>
        <color theme="1"/>
        <rFont val="Calibri"/>
        <family val="2"/>
        <charset val="238"/>
        <scheme val="minor"/>
      </rPr>
      <t>Izvedba hidrološke študije zajema:</t>
    </r>
  </si>
  <si>
    <t>pregled območja, odstranitev eventualnih ovir</t>
  </si>
  <si>
    <t>pregled mehanskih piezometrov in presoja ustreznosti delovanja in eventuelnih poškodb obstoječih priezometrov (15 kos piezometrov) in popravilo/menjava poškodovanih (do 3 kose)</t>
  </si>
  <si>
    <t>pregled obstoječe dokumentacije predhodnega projekta "Ljuba - Ljudje za Barje"</t>
  </si>
  <si>
    <r>
      <t>1. perioda (</t>
    </r>
    <r>
      <rPr>
        <b/>
        <sz val="11"/>
        <rFont val="Calibri"/>
        <family val="2"/>
        <charset val="238"/>
        <scheme val="minor"/>
      </rPr>
      <t>poletje - zima 2018</t>
    </r>
    <r>
      <rPr>
        <sz val="11"/>
        <rFont val="Calibri"/>
        <family val="2"/>
        <charset val="238"/>
        <scheme val="minor"/>
      </rPr>
      <t>) -</t>
    </r>
    <r>
      <rPr>
        <b/>
        <sz val="11"/>
        <rFont val="Calibri"/>
        <family val="2"/>
        <charset val="238"/>
        <scheme val="minor"/>
      </rPr>
      <t>5 mesecev</t>
    </r>
    <r>
      <rPr>
        <sz val="11"/>
        <rFont val="Calibri"/>
        <family val="2"/>
        <charset val="238"/>
        <scheme val="minor"/>
      </rPr>
      <t xml:space="preserve"> (monitoring stanja); Zbiranje podatkov o padavinah iz obstoječih merilnih postaj, izdelava hidrometričnih meritev na piezometrih ter obdelava podatkovperiodično terensko (1x na 14 dni v različnih hidroloških pogojih) in kabinetno delo.</t>
    </r>
  </si>
  <si>
    <r>
      <t>2. perioda (</t>
    </r>
    <r>
      <rPr>
        <b/>
        <sz val="11"/>
        <rFont val="Calibri"/>
        <family val="2"/>
        <charset val="238"/>
        <scheme val="minor"/>
      </rPr>
      <t>pomlad- zima 2019</t>
    </r>
    <r>
      <rPr>
        <sz val="11"/>
        <rFont val="Calibri"/>
        <family val="2"/>
        <charset val="238"/>
        <scheme val="minor"/>
      </rPr>
      <t xml:space="preserve">) - </t>
    </r>
    <r>
      <rPr>
        <b/>
        <sz val="11"/>
        <rFont val="Calibri"/>
        <family val="2"/>
        <charset val="238"/>
        <scheme val="minor"/>
      </rPr>
      <t>9 mesecev</t>
    </r>
    <r>
      <rPr>
        <sz val="11"/>
        <rFont val="Calibri"/>
        <family val="2"/>
        <charset val="238"/>
        <scheme val="minor"/>
      </rPr>
      <t>;  Zbiranje podatkov o padavinah iz obstoječih merilnih postaj, izdelava hidrometričnih meritev na piezometrih ter obdelava podatkovperiodično terensko (1x na 14 dni v različnih hidroloških pogojih) in kabinetno delo.</t>
    </r>
  </si>
  <si>
    <r>
      <t>4. perioda (</t>
    </r>
    <r>
      <rPr>
        <b/>
        <sz val="11"/>
        <rFont val="Calibri"/>
        <family val="2"/>
        <charset val="238"/>
        <scheme val="minor"/>
      </rPr>
      <t>pomlad - poletje 2021</t>
    </r>
    <r>
      <rPr>
        <sz val="11"/>
        <rFont val="Calibri"/>
        <family val="2"/>
        <charset val="238"/>
        <scheme val="minor"/>
      </rPr>
      <t xml:space="preserve">) </t>
    </r>
    <r>
      <rPr>
        <b/>
        <sz val="11"/>
        <rFont val="Calibri"/>
        <family val="2"/>
        <charset val="238"/>
        <scheme val="minor"/>
      </rPr>
      <t>- 3 mesecev</t>
    </r>
    <r>
      <rPr>
        <sz val="11"/>
        <rFont val="Calibri"/>
        <family val="2"/>
        <charset val="238"/>
        <scheme val="minor"/>
      </rPr>
      <t xml:space="preserve">;  Zbiranje podatkov o padavinah iz obstoječih merilnih postaj, izdelava hidrometričnih meritev na piezometrih ter obdelava podatkovperiodično terensko (1x na 14 dni v različnih hidroloških pogojih) in kabinetno delo. </t>
    </r>
  </si>
  <si>
    <r>
      <t>3. perioda (</t>
    </r>
    <r>
      <rPr>
        <b/>
        <sz val="11"/>
        <rFont val="Calibri"/>
        <family val="2"/>
        <charset val="238"/>
        <scheme val="minor"/>
      </rPr>
      <t>pomlad- zima 2020</t>
    </r>
    <r>
      <rPr>
        <sz val="11"/>
        <rFont val="Calibri"/>
        <family val="2"/>
        <charset val="238"/>
        <scheme val="minor"/>
      </rPr>
      <t xml:space="preserve">) - </t>
    </r>
    <r>
      <rPr>
        <b/>
        <sz val="11"/>
        <rFont val="Calibri"/>
        <family val="2"/>
        <charset val="238"/>
        <scheme val="minor"/>
      </rPr>
      <t>9 mesecev;</t>
    </r>
    <r>
      <rPr>
        <sz val="11"/>
        <rFont val="Calibri"/>
        <family val="2"/>
        <charset val="238"/>
        <scheme val="minor"/>
      </rPr>
      <t xml:space="preserve"> (monitoring učinkov);  Zbiranje podatkov o padavinah iz obstoječih merilnih postaj, izdelava hidrometričnih meritev na piezometrih ter obdelava podatkovperiodično terensko (1x na 14 dni v različnih hidroloških pogojih) in kabinetno delo.</t>
    </r>
  </si>
  <si>
    <t>Mejnik (leto)</t>
  </si>
  <si>
    <t>Mejnik 1 (2018)</t>
  </si>
  <si>
    <t>Mejnik 2 (2019)</t>
  </si>
  <si>
    <t>Rekapitulacija, po mejnikih (vse cene so v EUR)</t>
  </si>
  <si>
    <t>A.      Izvedba hidrološke študije zajema:</t>
  </si>
  <si>
    <r>
      <t xml:space="preserve">projekt: </t>
    </r>
    <r>
      <rPr>
        <b/>
        <sz val="11"/>
        <color theme="1"/>
        <rFont val="Calibri"/>
        <family val="2"/>
        <charset val="238"/>
        <scheme val="minor"/>
      </rPr>
      <t>Mala barja - Marja</t>
    </r>
    <r>
      <rPr>
        <sz val="11"/>
        <color theme="1"/>
        <rFont val="Calibri"/>
        <family val="2"/>
        <charset val="238"/>
        <scheme val="minor"/>
      </rPr>
      <t xml:space="preserve">, varstveni cilj: </t>
    </r>
    <r>
      <rPr>
        <b/>
        <sz val="11"/>
        <color theme="1"/>
        <rFont val="Calibri"/>
        <family val="2"/>
        <charset val="238"/>
        <scheme val="minor"/>
      </rPr>
      <t>4.1.1</t>
    </r>
    <r>
      <rPr>
        <sz val="11"/>
        <color theme="1"/>
        <rFont val="Calibri"/>
        <family val="2"/>
        <charset val="238"/>
        <scheme val="minor"/>
      </rPr>
      <t xml:space="preserve"> </t>
    </r>
  </si>
  <si>
    <r>
      <t xml:space="preserve">območje: </t>
    </r>
    <r>
      <rPr>
        <b/>
        <sz val="11"/>
        <color theme="1"/>
        <rFont val="Calibri"/>
        <family val="2"/>
        <charset val="238"/>
        <scheme val="minor"/>
      </rPr>
      <t>Črna dolina</t>
    </r>
    <r>
      <rPr>
        <sz val="11"/>
        <color theme="1"/>
        <rFont val="Calibri"/>
        <family val="2"/>
        <charset val="238"/>
        <scheme val="minor"/>
      </rPr>
      <t xml:space="preserve"> </t>
    </r>
  </si>
  <si>
    <t>Izdelava ortofoto posnetka visoke ločljivosti za območje obdelave PZI (območje snemanja cca 2,0 ha) - CAS - 2x (pred pričetkom in po zaključku del)</t>
  </si>
  <si>
    <t>Mejnik 3 (2019)</t>
  </si>
  <si>
    <t>Mejnik 4 (2020)</t>
  </si>
  <si>
    <t>Mejnik 5 (2021)</t>
  </si>
  <si>
    <t>Izdelava geodetskaga načrta za območje predvidenih ukrepov po IDZ za potrebe izdelave PZI dokumentacije (območje snemanja cca 3 are) Upoštevati težko dostopen teren in izrazito razmočenost območja.</t>
  </si>
  <si>
    <t>Koordinacija z naročnikom, pridobitev dovoljenja za poseg v naravo</t>
  </si>
  <si>
    <r>
      <t>2018</t>
    </r>
    <r>
      <rPr>
        <b/>
        <sz val="11"/>
        <rFont val="Calibri"/>
        <family val="2"/>
        <charset val="238"/>
        <scheme val="minor"/>
      </rPr>
      <t xml:space="preserve"> Izhodiščna hidrološka študija</t>
    </r>
    <r>
      <rPr>
        <sz val="11"/>
        <rFont val="Calibri"/>
        <family val="2"/>
        <charset val="238"/>
        <scheme val="minor"/>
      </rPr>
      <t xml:space="preserve">. Študija mora vsebovati inventarizacijo območja s popisom naravnih značilnosti, podatke meritev, podatke o nihanju gladine podtalnice v merjenem obdobju v korelaciji s podatki s merodajnih padavinskih postaj (min 3) v istem časovnem obdobju. Podatke se prikazuje tabelarično in grafično, izsledki se kritično opisno komentirajo.                                                                                                          
</t>
    </r>
  </si>
  <si>
    <r>
      <t xml:space="preserve">2019  </t>
    </r>
    <r>
      <rPr>
        <b/>
        <sz val="11"/>
        <rFont val="Calibri"/>
        <family val="2"/>
        <charset val="238"/>
        <scheme val="minor"/>
      </rPr>
      <t>vmesno projektno letno poročil</t>
    </r>
    <r>
      <rPr>
        <sz val="11"/>
        <rFont val="Calibri"/>
        <family val="2"/>
        <charset val="238"/>
        <scheme val="minor"/>
      </rPr>
      <t xml:space="preserve">o za vsako leto trajanja projekta (cca 3 poročil). Poročilo mora vsebovati podatke o nihanju gladine podtalnice v merjenem obdobju v korelaciji s podatki s merodajnih padavinskih postaj (min 3) v istem časovnem obdobju. Podatke se prikazuje tabelarično in grafično, izsledki se kritično opisno komentirajo.  
</t>
    </r>
  </si>
  <si>
    <r>
      <t xml:space="preserve">2020 </t>
    </r>
    <r>
      <rPr>
        <b/>
        <sz val="11"/>
        <rFont val="Calibri"/>
        <family val="2"/>
        <charset val="238"/>
        <scheme val="minor"/>
      </rPr>
      <t xml:space="preserve"> vmesno projektno letno poročilo</t>
    </r>
    <r>
      <rPr>
        <sz val="11"/>
        <rFont val="Calibri"/>
        <family val="2"/>
        <charset val="238"/>
        <scheme val="minor"/>
      </rPr>
      <t xml:space="preserve"> za vsako leto trajanja projekta (cca 3 poročil). Poročilo mora vsebovati podatke o nihanju gladine podtalnice v merjenem obdobju v korelaciji s podatki s merodajnih padavinskih postaj (min 3) v istem časovnem obdobju. Podatke se prikazuje tabelarično in grafično, izsledki se kritično opisno komentirajo.  </t>
    </r>
  </si>
  <si>
    <r>
      <t xml:space="preserve">2021 </t>
    </r>
    <r>
      <rPr>
        <b/>
        <sz val="11"/>
        <rFont val="Calibri"/>
        <family val="2"/>
        <charset val="238"/>
        <scheme val="minor"/>
      </rPr>
      <t>končno sintezno poročilo</t>
    </r>
    <r>
      <rPr>
        <sz val="11"/>
        <rFont val="Calibri"/>
        <family val="2"/>
        <charset val="238"/>
        <scheme val="minor"/>
      </rPr>
      <t xml:space="preserve"> na zaključku projekta (eno zaključno poročilo). Zbrano zaključno poročilo projektnega monitoringa kot povzetek iz vmesnih poročil. Hidrološki podatki se prikazujejo tabelarično in grafično ter prikaže nihanje vodostaja po vzdolžnem prerezu doline.</t>
    </r>
  </si>
  <si>
    <r>
      <t xml:space="preserve">2018 </t>
    </r>
    <r>
      <rPr>
        <b/>
        <sz val="11"/>
        <rFont val="Calibri"/>
        <family val="2"/>
        <charset val="238"/>
        <scheme val="minor"/>
      </rPr>
      <t>Izhodiščna hidrološka študija</t>
    </r>
    <r>
      <rPr>
        <sz val="11"/>
        <rFont val="Calibri"/>
        <family val="2"/>
        <charset val="238"/>
        <scheme val="minor"/>
      </rPr>
      <t xml:space="preserve">. Študija mora vsebovati inventarizacijo območja s popisom naravnih značilnosti, podatke meritev, podatke o nihanju gladine podtalnice v merjenem obdobju v korelaciji s podatki s merodajnih padavinskih postaj (min 3) v istem časovnem obdobju. Podatke se prikazuje tabelarično in grafično, izsledki se kritično opisno komentirajo.                                                                                                          
</t>
    </r>
  </si>
  <si>
    <r>
      <t xml:space="preserve">2019 </t>
    </r>
    <r>
      <rPr>
        <b/>
        <sz val="11"/>
        <rFont val="Calibri"/>
        <family val="2"/>
        <charset val="238"/>
        <scheme val="minor"/>
      </rPr>
      <t xml:space="preserve"> vmesno projektno letno poročilo</t>
    </r>
    <r>
      <rPr>
        <sz val="11"/>
        <rFont val="Calibri"/>
        <family val="2"/>
        <charset val="238"/>
        <scheme val="minor"/>
      </rPr>
      <t xml:space="preserve"> za vsako leto trajanja projekta (cca 3 poročil). Poročilo mora vsebovati podatke o nihanju gladine podtalnice v merjenem obdobju v korelaciji s podatki s merodajnih padavinskih postaj (min 3) v istem časovnem obdobju. Podatke se prikazuje tabelarično in grafično, izsledki se kritično opisno komentirajo.  
</t>
    </r>
  </si>
  <si>
    <r>
      <t xml:space="preserve">2020  </t>
    </r>
    <r>
      <rPr>
        <b/>
        <sz val="11"/>
        <rFont val="Calibri"/>
        <family val="2"/>
        <charset val="238"/>
        <scheme val="minor"/>
      </rPr>
      <t>vmesno projektno letno poročilo</t>
    </r>
    <r>
      <rPr>
        <sz val="11"/>
        <rFont val="Calibri"/>
        <family val="2"/>
        <charset val="238"/>
        <scheme val="minor"/>
      </rPr>
      <t xml:space="preserve"> za vsako leto trajanja projekta (cca 3 poročil). Poročilo mora vsebovati podatke o nihanju gladine podtalnice v merjenem obdobju v korelaciji s podatki s merodajnih padavinskih postaj (min 3) v istem časovnem obdobju. Podatke se prikazuje tabelarično in grafično, izsledki se kritično opisno komentirajo.  </t>
    </r>
  </si>
  <si>
    <r>
      <t xml:space="preserve">2018 </t>
    </r>
    <r>
      <rPr>
        <b/>
        <sz val="11"/>
        <rFont val="Calibri"/>
        <family val="2"/>
        <charset val="238"/>
        <scheme val="minor"/>
      </rPr>
      <t>vmesno projektno letno poročilo</t>
    </r>
    <r>
      <rPr>
        <sz val="11"/>
        <rFont val="Calibri"/>
        <family val="2"/>
        <charset val="238"/>
        <scheme val="minor"/>
      </rPr>
      <t xml:space="preserve">. Študija mora vsebovati inventarizacijo območja s popisom naravnih značilnosti, podatke meritev, podatke o nihanju gladine podtalnice v merjenem obdobju v korelaciji s podatki s merodajnih padavinskih postaj (min 3) v istem časovnem obdobju. Podatke se prikazuje tabelarično in grafično, izsledki se kritično opisno komentirajo.                                                                                                          
</t>
    </r>
  </si>
  <si>
    <t>Mejnik 2 (2018)</t>
  </si>
  <si>
    <t>B1.3</t>
  </si>
  <si>
    <t>B1.4</t>
  </si>
  <si>
    <t xml:space="preserve">Izdelava ortofoto posnetka visoke ločljivosti za območje obdeave PZI (območje snemanja cca 7.5 ha) </t>
  </si>
  <si>
    <t>Mejniki (brez DDV)</t>
  </si>
  <si>
    <t>Skupna rekapitulacija (vse cene so v EUR)</t>
  </si>
  <si>
    <t>Mejniki (brez DDV) v eur</t>
  </si>
  <si>
    <t>vse cene so v EUR</t>
  </si>
  <si>
    <t>Koordinacija z naročnikom, pridobitev vodnega soglasja, pridobitev dovoljenja za poseg v naravo</t>
  </si>
  <si>
    <t>B.       Izdelava idejne zasnove za pridobitev projektnih in drugih pogojev (v nadaljevanju IDZ),  projektne dokumentacije za izvedbo gradnje (v nadaljevanju PZI), pridobitev vodnega soglasja in dovoljenja za poseg v naravo:</t>
  </si>
  <si>
    <t>B.       Izdelava idejne zasnove za pridobitev projektnih in drugih pogojev (v nadaljevanju IDZ), projektne dokumentacije za izvedbo gradnje (v nadaljevanju PZI), pridobitev vodnega soglasja in dovoljenja za poseg v naravo:</t>
  </si>
  <si>
    <t>A.       Izdelava idejne zasnove za pridobitev projektnih in drugih pogojev (v nadaljevanju IDZ), projektne dokumentacije za izvedbo gradnje (v nadaljevanju PZI), pridobitev vodnega soglasja in dovoljenja za poseg v naravo:</t>
  </si>
  <si>
    <t>B.       Izdelava projektne dokumentacije za izvedbo gradnje (v nadaljevanju PZI), pridobitev vodnega soglasja in dovoljenja za poseg v naravo:</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</si>
</sst>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8"/>
      <color theme="1"/>
      <name val="Calibri"/>
      <family val="2"/>
      <charset val="238"/>
      <scheme val="minor"/>
    </font>
    <font>
      <b/>
      <sz val="18"/>
      <color theme="1"/>
      <name val="Calibri"/>
      <family val="2"/>
      <charset val="238"/>
      <scheme val="minor"/>
    </font>
    <font>
      <i/>
      <sz val="11"/>
      <color theme="3" tint="-0.249977111117893"/>
      <name val="Calibri"/>
      <family val="2"/>
      <charset val="238"/>
      <scheme val="minor"/>
    </font>
    <font>
      <sz val="10"/>
      <name val="Times New Roman"/>
      <family val="1"/>
      <charset val="238"/>
    </font>
    <font>
      <b/>
      <i/>
      <sz val="14"/>
      <name val="Times New Roman"/>
      <family val="1"/>
    </font>
    <font>
      <b/>
      <sz val="10"/>
      <name val="Times New Roman"/>
      <family val="1"/>
      <charset val="238"/>
    </font>
    <font>
      <b/>
      <i/>
      <sz val="10"/>
      <name val="Times New Roman"/>
      <family val="1"/>
      <charset val="238"/>
    </font>
    <font>
      <sz val="11"/>
      <name val="Times New Roman"/>
      <family val="1"/>
      <charset val="238"/>
    </font>
    <font>
      <sz val="14"/>
      <name val="Times New Roman"/>
      <family val="1"/>
      <charset val="238"/>
    </font>
    <font>
      <sz val="10"/>
      <name val="Times New Roman"/>
      <family val="1"/>
    </font>
    <font>
      <sz val="11"/>
      <name val="Calibri"/>
      <family val="2"/>
      <charset val="238"/>
      <scheme val="minor"/>
    </font>
    <font>
      <b/>
      <sz val="11"/>
      <name val="Calibri"/>
      <family val="2"/>
      <charset val="238"/>
      <scheme val="minor"/>
    </font>
    <font>
      <sz val="10"/>
      <name val="Calibri"/>
      <family val="2"/>
      <charset val="238"/>
      <scheme val="minor"/>
    </font>
    <font>
      <b/>
      <i/>
      <sz val="14"/>
      <name val="Calibri"/>
      <family val="2"/>
      <charset val="238"/>
      <scheme val="minor"/>
    </font>
    <font>
      <b/>
      <sz val="10"/>
      <name val="Calibri"/>
      <family val="2"/>
      <charset val="238"/>
      <scheme val="minor"/>
    </font>
    <font>
      <b/>
      <i/>
      <sz val="10"/>
      <name val="Calibri"/>
      <family val="2"/>
      <charset val="238"/>
      <scheme val="minor"/>
    </font>
    <font>
      <sz val="14"/>
      <name val="Calibri"/>
      <family val="2"/>
      <charset val="238"/>
      <scheme val="minor"/>
    </font>
    <font>
      <b/>
      <i/>
      <sz val="11"/>
      <name val="Calibri"/>
      <family val="2"/>
      <charset val="238"/>
      <scheme val="minor"/>
    </font>
    <font>
      <i/>
      <sz val="11"/>
      <color rgb="FF1F497D"/>
      <name val="Calibri"/>
      <family val="2"/>
      <charset val="238"/>
      <scheme val="minor"/>
    </font>
    <font>
      <sz val="18"/>
      <name val="Calibri"/>
      <family val="2"/>
      <charset val="238"/>
      <scheme val="minor"/>
    </font>
    <font>
      <b/>
      <i/>
      <sz val="18"/>
      <name val="Calibri"/>
      <family val="2"/>
      <charset val="238"/>
      <scheme val="minor"/>
    </font>
    <font>
      <sz val="12"/>
      <color theme="1"/>
      <name val="Calibri"/>
      <family val="2"/>
      <charset val="238"/>
      <scheme val="minor"/>
    </font>
    <font>
      <sz val="11"/>
      <color theme="1"/>
      <name val="Symbol"/>
      <family val="1"/>
      <charset val="2"/>
    </font>
    <font>
      <b/>
      <sz val="9"/>
      <color theme="1"/>
      <name val="Calibri"/>
      <family val="2"/>
      <charset val="238"/>
      <scheme val="minor"/>
    </font>
    <font>
      <sz val="9"/>
      <color theme="1"/>
      <name val="Calibri"/>
      <family val="2"/>
      <charset val="238"/>
      <scheme val="minor"/>
    </font>
    <font>
      <i/>
      <sz val="11"/>
      <name val="Calibri"/>
      <family val="2"/>
      <charset val="238"/>
      <scheme val="minor"/>
    </font>
    <font>
      <i/>
      <sz val="9"/>
      <color rgb="FF1F497D"/>
      <name val="Calibri Light"/>
      <family val="2"/>
      <charset val="238"/>
    </font>
    <font>
      <i/>
      <sz val="10"/>
      <color rgb="FF1F497D"/>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226">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0" borderId="0" xfId="0" applyFont="1" applyFill="1"/>
    <xf numFmtId="0" fontId="0" fillId="3" borderId="4" xfId="0" applyFill="1" applyBorder="1"/>
    <xf numFmtId="0" fontId="0" fillId="3" borderId="4" xfId="0" applyNumberFormat="1" applyFill="1" applyBorder="1" applyAlignment="1">
      <alignment horizontal="center"/>
    </xf>
    <xf numFmtId="0" fontId="0" fillId="0" borderId="0" xfId="0" applyFill="1"/>
    <xf numFmtId="0" fontId="0" fillId="3" borderId="5" xfId="0" applyNumberFormat="1" applyFill="1" applyBorder="1" applyAlignment="1">
      <alignment horizontal="center"/>
    </xf>
    <xf numFmtId="0" fontId="4" fillId="0" borderId="0" xfId="0" applyFont="1" applyFill="1" applyBorder="1"/>
    <xf numFmtId="0" fontId="7" fillId="0" borderId="0" xfId="0" applyFont="1"/>
    <xf numFmtId="0" fontId="10" fillId="0" borderId="0" xfId="0" applyFont="1" applyFill="1" applyBorder="1"/>
    <xf numFmtId="49" fontId="0" fillId="0" borderId="6" xfId="0" applyNumberFormat="1" applyFont="1" applyBorder="1"/>
    <xf numFmtId="0" fontId="0" fillId="0" borderId="6" xfId="0" applyFont="1" applyBorder="1" applyAlignment="1">
      <alignment horizontal="right" vertical="top"/>
    </xf>
    <xf numFmtId="49" fontId="0" fillId="0" borderId="0" xfId="0" applyNumberFormat="1" applyFont="1" applyBorder="1"/>
    <xf numFmtId="0" fontId="0" fillId="0" borderId="0" xfId="0" applyFont="1" applyBorder="1" applyAlignment="1">
      <alignment horizontal="right" vertical="top"/>
    </xf>
    <xf numFmtId="49" fontId="0" fillId="0" borderId="0" xfId="0" applyNumberFormat="1" applyFont="1" applyBorder="1" applyAlignment="1">
      <alignment vertical="top"/>
    </xf>
    <xf numFmtId="0" fontId="0" fillId="0" borderId="0" xfId="0" applyBorder="1"/>
    <xf numFmtId="0" fontId="1" fillId="0" borderId="0" xfId="0" applyFont="1" applyBorder="1" applyAlignment="1">
      <alignment horizontal="left" vertical="top"/>
    </xf>
    <xf numFmtId="49" fontId="5" fillId="0" borderId="0" xfId="0" applyNumberFormat="1" applyFont="1" applyBorder="1" applyAlignment="1">
      <alignment horizontal="left"/>
    </xf>
    <xf numFmtId="49" fontId="0" fillId="0" borderId="0" xfId="0" applyNumberFormat="1" applyBorder="1"/>
    <xf numFmtId="49" fontId="1" fillId="0" borderId="0" xfId="0" applyNumberFormat="1" applyFont="1" applyBorder="1" applyAlignment="1">
      <alignment horizontal="left" vertical="top"/>
    </xf>
    <xf numFmtId="0" fontId="0" fillId="0" borderId="0" xfId="0" applyFont="1" applyBorder="1" applyAlignment="1">
      <alignment horizontal="left" vertical="top"/>
    </xf>
    <xf numFmtId="0" fontId="15" fillId="0" borderId="0" xfId="0" applyFont="1" applyBorder="1" applyAlignment="1">
      <alignment horizontal="left" wrapText="1"/>
    </xf>
    <xf numFmtId="0" fontId="15" fillId="0" borderId="0" xfId="0" applyFont="1" applyBorder="1"/>
    <xf numFmtId="0" fontId="16" fillId="0" borderId="0" xfId="0" applyFont="1" applyFill="1" applyBorder="1"/>
    <xf numFmtId="49" fontId="1" fillId="0" borderId="7" xfId="0" applyNumberFormat="1" applyFont="1" applyBorder="1" applyAlignment="1">
      <alignment horizontal="left" vertical="top"/>
    </xf>
    <xf numFmtId="0" fontId="1" fillId="0" borderId="7" xfId="0" applyFont="1" applyBorder="1" applyAlignment="1">
      <alignment horizontal="right" vertical="top"/>
    </xf>
    <xf numFmtId="0" fontId="19" fillId="0" borderId="0" xfId="0" applyFont="1" applyFill="1" applyBorder="1" applyAlignment="1">
      <alignment horizontal="left" vertical="top"/>
    </xf>
    <xf numFmtId="0" fontId="17" fillId="0" borderId="0" xfId="0" applyFont="1" applyBorder="1" applyAlignment="1">
      <alignment horizontal="left" vertical="top"/>
    </xf>
    <xf numFmtId="0" fontId="19" fillId="0" borderId="0" xfId="0" applyFont="1" applyBorder="1" applyAlignment="1">
      <alignment horizontal="left" vertical="top"/>
    </xf>
    <xf numFmtId="0" fontId="1" fillId="0" borderId="7" xfId="0" applyFont="1" applyBorder="1" applyAlignment="1">
      <alignment horizontal="left" vertical="top"/>
    </xf>
    <xf numFmtId="49" fontId="23" fillId="0" borderId="0" xfId="0" applyNumberFormat="1" applyFont="1" applyBorder="1" applyAlignment="1">
      <alignment horizontal="left" vertical="top"/>
    </xf>
    <xf numFmtId="0" fontId="15" fillId="0" borderId="0" xfId="0" applyFont="1" applyFill="1" applyBorder="1" applyAlignment="1">
      <alignment horizontal="left" wrapText="1"/>
    </xf>
    <xf numFmtId="0" fontId="0" fillId="0" borderId="6" xfId="0" applyFont="1" applyBorder="1"/>
    <xf numFmtId="0" fontId="0" fillId="4" borderId="5" xfId="0" applyNumberFormat="1" applyFill="1" applyBorder="1" applyAlignment="1">
      <alignment horizontal="center"/>
    </xf>
    <xf numFmtId="0" fontId="0" fillId="4" borderId="8" xfId="0" applyFill="1" applyBorder="1"/>
    <xf numFmtId="0" fontId="5" fillId="0" borderId="0" xfId="0" applyFont="1" applyBorder="1" applyAlignment="1">
      <alignment horizontal="left"/>
    </xf>
    <xf numFmtId="0" fontId="0" fillId="0" borderId="0" xfId="0" applyBorder="1" applyAlignment="1">
      <alignment horizontal="right" vertical="top"/>
    </xf>
    <xf numFmtId="0" fontId="1" fillId="0" borderId="0" xfId="0" applyFont="1" applyBorder="1" applyAlignment="1">
      <alignment horizontal="right" vertical="top"/>
    </xf>
    <xf numFmtId="0" fontId="4" fillId="2" borderId="9" xfId="0" applyFont="1" applyFill="1" applyBorder="1"/>
    <xf numFmtId="0" fontId="4" fillId="2" borderId="12" xfId="0" applyNumberFormat="1" applyFont="1" applyFill="1" applyBorder="1" applyAlignment="1">
      <alignment horizontal="center"/>
    </xf>
    <xf numFmtId="0" fontId="26" fillId="2" borderId="11" xfId="0" applyNumberFormat="1" applyFont="1" applyFill="1" applyBorder="1" applyAlignment="1">
      <alignment horizontal="center"/>
    </xf>
    <xf numFmtId="0" fontId="0" fillId="0" borderId="0" xfId="0" applyAlignment="1">
      <alignment horizontal="justify" vertical="center"/>
    </xf>
    <xf numFmtId="0" fontId="0" fillId="0" borderId="0" xfId="0" applyAlignment="1">
      <alignment wrapText="1"/>
    </xf>
    <xf numFmtId="2" fontId="0" fillId="0" borderId="0" xfId="0" applyNumberFormat="1"/>
    <xf numFmtId="49" fontId="0" fillId="0" borderId="0" xfId="0" applyNumberFormat="1" applyFont="1"/>
    <xf numFmtId="0" fontId="28" fillId="2" borderId="12" xfId="0" applyFont="1" applyFill="1" applyBorder="1"/>
    <xf numFmtId="0" fontId="28" fillId="2" borderId="11" xfId="0" applyFont="1" applyFill="1" applyBorder="1"/>
    <xf numFmtId="0" fontId="29" fillId="2" borderId="11" xfId="0" applyFont="1" applyFill="1" applyBorder="1" applyAlignment="1">
      <alignment horizontal="justify" vertical="center" wrapText="1"/>
    </xf>
    <xf numFmtId="0" fontId="29" fillId="3" borderId="4" xfId="0" applyFont="1" applyFill="1" applyBorder="1" applyAlignment="1">
      <alignment wrapText="1"/>
    </xf>
    <xf numFmtId="0" fontId="29" fillId="3" borderId="4" xfId="0" applyNumberFormat="1" applyFont="1" applyFill="1" applyBorder="1" applyAlignment="1">
      <alignment horizontal="center"/>
    </xf>
    <xf numFmtId="0" fontId="29" fillId="3" borderId="4" xfId="0" applyFont="1" applyFill="1" applyBorder="1" applyAlignment="1">
      <alignment horizontal="justify" vertical="center" wrapText="1"/>
    </xf>
    <xf numFmtId="0" fontId="29" fillId="5" borderId="4" xfId="0" applyFont="1" applyFill="1" applyBorder="1"/>
    <xf numFmtId="0" fontId="29" fillId="3" borderId="5" xfId="0" applyNumberFormat="1" applyFont="1" applyFill="1" applyBorder="1" applyAlignment="1">
      <alignment horizontal="center"/>
    </xf>
    <xf numFmtId="0" fontId="29" fillId="3" borderId="5" xfId="0" applyFont="1" applyFill="1" applyBorder="1" applyAlignment="1">
      <alignment horizontal="justify" vertical="center" wrapText="1"/>
    </xf>
    <xf numFmtId="0" fontId="29" fillId="5" borderId="5" xfId="0" applyFont="1" applyFill="1" applyBorder="1"/>
    <xf numFmtId="0" fontId="29" fillId="4" borderId="8" xfId="0" applyFont="1" applyFill="1" applyBorder="1" applyAlignment="1">
      <alignment wrapText="1"/>
    </xf>
    <xf numFmtId="0" fontId="29" fillId="4" borderId="5" xfId="0" applyNumberFormat="1" applyFont="1" applyFill="1" applyBorder="1" applyAlignment="1">
      <alignment horizontal="center"/>
    </xf>
    <xf numFmtId="0" fontId="29" fillId="4" borderId="15" xfId="0" applyFont="1" applyFill="1" applyBorder="1" applyAlignment="1">
      <alignment horizontal="justify" vertical="center" wrapText="1"/>
    </xf>
    <xf numFmtId="0" fontId="29" fillId="4" borderId="15" xfId="0" applyFont="1" applyFill="1" applyBorder="1"/>
    <xf numFmtId="0" fontId="28" fillId="0" borderId="0" xfId="0" applyFont="1" applyFill="1" applyBorder="1"/>
    <xf numFmtId="0" fontId="28" fillId="2" borderId="12" xfId="0" applyNumberFormat="1" applyFont="1" applyFill="1" applyBorder="1" applyAlignment="1">
      <alignment horizontal="center"/>
    </xf>
    <xf numFmtId="0" fontId="29" fillId="2" borderId="11" xfId="0" applyFont="1" applyFill="1" applyBorder="1" applyAlignment="1">
      <alignment wrapText="1"/>
    </xf>
    <xf numFmtId="0" fontId="29" fillId="2" borderId="11" xfId="0" applyFont="1" applyFill="1" applyBorder="1"/>
    <xf numFmtId="49" fontId="29" fillId="3" borderId="4" xfId="0" applyNumberFormat="1" applyFont="1" applyFill="1" applyBorder="1" applyAlignment="1">
      <alignment vertical="top" wrapText="1"/>
    </xf>
    <xf numFmtId="49" fontId="29" fillId="3" borderId="5" xfId="0" applyNumberFormat="1" applyFont="1" applyFill="1" applyBorder="1" applyAlignment="1">
      <alignment vertical="top" wrapText="1"/>
    </xf>
    <xf numFmtId="49" fontId="29" fillId="4" borderId="15" xfId="0" applyNumberFormat="1" applyFont="1" applyFill="1" applyBorder="1" applyAlignment="1">
      <alignment vertical="top" wrapText="1"/>
    </xf>
    <xf numFmtId="49" fontId="28" fillId="6" borderId="11" xfId="0" applyNumberFormat="1" applyFont="1" applyFill="1" applyBorder="1"/>
    <xf numFmtId="0" fontId="0" fillId="4" borderId="4" xfId="0" applyFill="1" applyBorder="1"/>
    <xf numFmtId="0" fontId="26" fillId="2" borderId="10" xfId="0" applyNumberFormat="1" applyFont="1" applyFill="1" applyBorder="1" applyAlignment="1">
      <alignment horizontal="center"/>
    </xf>
    <xf numFmtId="0" fontId="31" fillId="0" borderId="0" xfId="0" applyFont="1" applyAlignment="1">
      <alignment horizontal="left" vertical="top"/>
    </xf>
    <xf numFmtId="0" fontId="2" fillId="0" borderId="0" xfId="0" applyFont="1" applyAlignment="1">
      <alignment vertical="center"/>
    </xf>
    <xf numFmtId="0" fontId="0" fillId="3" borderId="4" xfId="0" applyFill="1" applyBorder="1" applyAlignment="1">
      <alignment horizontal="center"/>
    </xf>
    <xf numFmtId="0" fontId="0" fillId="3" borderId="5" xfId="0" applyFill="1" applyBorder="1" applyAlignment="1">
      <alignment horizontal="center"/>
    </xf>
    <xf numFmtId="0" fontId="0" fillId="3" borderId="15" xfId="0" applyNumberFormat="1" applyFill="1" applyBorder="1" applyAlignment="1">
      <alignment horizontal="center"/>
    </xf>
    <xf numFmtId="0" fontId="0" fillId="3" borderId="8" xfId="0" applyNumberFormat="1" applyFill="1" applyBorder="1" applyAlignment="1">
      <alignment horizontal="center"/>
    </xf>
    <xf numFmtId="0" fontId="0" fillId="3" borderId="14" xfId="0" applyNumberFormat="1" applyFill="1" applyBorder="1" applyAlignment="1">
      <alignment horizontal="center" vertical="top"/>
    </xf>
    <xf numFmtId="0" fontId="0" fillId="3" borderId="5" xfId="0" applyNumberFormat="1" applyFill="1" applyBorder="1" applyAlignment="1">
      <alignment horizontal="center" vertical="top"/>
    </xf>
    <xf numFmtId="0" fontId="4" fillId="2" borderId="11" xfId="0" applyNumberFormat="1" applyFont="1" applyFill="1" applyBorder="1" applyAlignment="1">
      <alignment horizontal="center"/>
    </xf>
    <xf numFmtId="0" fontId="4" fillId="2" borderId="16" xfId="0" applyFont="1" applyFill="1" applyBorder="1" applyAlignment="1">
      <alignment horizontal="center"/>
    </xf>
    <xf numFmtId="0" fontId="0" fillId="0" borderId="0" xfId="0" applyNumberFormat="1" applyFill="1" applyBorder="1" applyAlignment="1">
      <alignment horizontal="center"/>
    </xf>
    <xf numFmtId="0" fontId="31" fillId="0" borderId="0" xfId="0" applyFont="1" applyAlignment="1">
      <alignment horizontal="left" vertical="center"/>
    </xf>
    <xf numFmtId="49" fontId="0" fillId="0" borderId="0" xfId="0" applyNumberFormat="1" applyFont="1" applyFill="1" applyAlignment="1">
      <alignment vertical="top"/>
    </xf>
    <xf numFmtId="0" fontId="0" fillId="0" borderId="0" xfId="0" applyFont="1" applyFill="1"/>
    <xf numFmtId="0" fontId="0" fillId="0" borderId="0" xfId="0" applyFont="1" applyFill="1" applyAlignment="1">
      <alignment horizontal="left" vertical="top"/>
    </xf>
    <xf numFmtId="0" fontId="32" fillId="0" borderId="0" xfId="0" applyFont="1" applyFill="1" applyAlignment="1">
      <alignment horizontal="left" vertical="top"/>
    </xf>
    <xf numFmtId="0" fontId="1" fillId="0" borderId="0" xfId="0" applyFont="1" applyFill="1" applyAlignment="1">
      <alignment horizontal="left" vertical="top"/>
    </xf>
    <xf numFmtId="49" fontId="15" fillId="0" borderId="0" xfId="0" applyNumberFormat="1" applyFont="1" applyFill="1" applyAlignment="1">
      <alignment horizontal="justify" vertical="top"/>
    </xf>
    <xf numFmtId="0" fontId="15" fillId="0" borderId="0" xfId="0" applyFont="1" applyFill="1" applyAlignment="1">
      <alignment horizontal="left" vertical="top" wrapText="1"/>
    </xf>
    <xf numFmtId="0" fontId="15" fillId="0" borderId="0" xfId="0" applyFont="1" applyFill="1"/>
    <xf numFmtId="0" fontId="0" fillId="0" borderId="0" xfId="0" applyFont="1" applyFill="1" applyAlignment="1">
      <alignment horizontal="right" vertical="top"/>
    </xf>
    <xf numFmtId="0" fontId="1" fillId="0" borderId="0" xfId="0" applyFont="1" applyFill="1" applyAlignment="1">
      <alignment horizontal="justify" vertical="center"/>
    </xf>
    <xf numFmtId="49" fontId="0" fillId="0" borderId="6" xfId="0" applyNumberFormat="1" applyFont="1" applyFill="1" applyBorder="1" applyAlignment="1">
      <alignment vertical="top"/>
    </xf>
    <xf numFmtId="0" fontId="0" fillId="0" borderId="6" xfId="0" applyFont="1" applyFill="1" applyBorder="1" applyAlignment="1">
      <alignment horizontal="justify" vertical="top"/>
    </xf>
    <xf numFmtId="0" fontId="0" fillId="0" borderId="6" xfId="0" applyFont="1" applyFill="1" applyBorder="1" applyAlignment="1">
      <alignment horizontal="right" vertical="top"/>
    </xf>
    <xf numFmtId="0" fontId="27" fillId="0" borderId="0" xfId="0" applyFont="1" applyFill="1" applyAlignment="1">
      <alignment horizontal="justify" vertical="center"/>
    </xf>
    <xf numFmtId="0" fontId="1" fillId="0" borderId="0" xfId="0" applyFont="1" applyFill="1" applyAlignment="1">
      <alignment horizontal="justify" vertical="top"/>
    </xf>
    <xf numFmtId="0" fontId="15" fillId="0" borderId="0" xfId="0" applyFont="1" applyFill="1" applyAlignment="1">
      <alignment horizontal="left" wrapText="1"/>
    </xf>
    <xf numFmtId="49" fontId="0" fillId="0" borderId="0" xfId="0" applyNumberFormat="1" applyFont="1" applyFill="1" applyBorder="1" applyAlignment="1">
      <alignment vertical="top"/>
    </xf>
    <xf numFmtId="0" fontId="0" fillId="0" borderId="0" xfId="0" applyFont="1" applyFill="1" applyBorder="1" applyAlignment="1">
      <alignment horizontal="right" vertical="top"/>
    </xf>
    <xf numFmtId="0" fontId="15" fillId="0" borderId="0" xfId="0" applyFont="1" applyFill="1" applyBorder="1"/>
    <xf numFmtId="49" fontId="0" fillId="0" borderId="0" xfId="0" applyNumberFormat="1" applyFont="1" applyFill="1" applyAlignment="1">
      <alignment horizontal="justify" vertical="top"/>
    </xf>
    <xf numFmtId="0" fontId="1" fillId="0" borderId="6" xfId="0" applyFont="1" applyFill="1" applyBorder="1" applyAlignment="1">
      <alignment horizontal="justify" vertical="top"/>
    </xf>
    <xf numFmtId="49" fontId="1" fillId="0" borderId="0" xfId="0" applyNumberFormat="1" applyFont="1" applyFill="1" applyAlignment="1">
      <alignment vertical="top"/>
    </xf>
    <xf numFmtId="49" fontId="1" fillId="0" borderId="7" xfId="0" applyNumberFormat="1" applyFont="1" applyFill="1" applyBorder="1" applyAlignment="1">
      <alignment vertical="top"/>
    </xf>
    <xf numFmtId="0" fontId="0" fillId="0" borderId="7" xfId="0" applyFont="1" applyFill="1" applyBorder="1"/>
    <xf numFmtId="0" fontId="0" fillId="0" borderId="7" xfId="0" applyFont="1" applyFill="1" applyBorder="1" applyAlignment="1">
      <alignment horizontal="right" vertical="top"/>
    </xf>
    <xf numFmtId="0" fontId="0" fillId="3" borderId="8" xfId="0" applyFill="1" applyBorder="1" applyAlignment="1">
      <alignment horizontal="center"/>
    </xf>
    <xf numFmtId="0" fontId="26" fillId="2" borderId="16" xfId="0" applyFont="1" applyFill="1" applyBorder="1" applyAlignment="1">
      <alignment horizontal="center"/>
    </xf>
    <xf numFmtId="0" fontId="15" fillId="0" borderId="17" xfId="0" applyFont="1" applyFill="1" applyBorder="1" applyAlignment="1">
      <alignment horizontal="left" wrapText="1"/>
    </xf>
    <xf numFmtId="0" fontId="15" fillId="0" borderId="0" xfId="0" applyFont="1" applyFill="1" applyAlignment="1">
      <alignment vertical="top" wrapText="1"/>
    </xf>
    <xf numFmtId="0" fontId="1" fillId="0" borderId="0" xfId="0" applyFont="1" applyBorder="1" applyAlignment="1">
      <alignment horizontal="right"/>
    </xf>
    <xf numFmtId="49" fontId="0" fillId="0" borderId="0" xfId="0" applyNumberFormat="1" applyFont="1" applyFill="1" applyAlignment="1">
      <alignment horizontal="left" vertical="top" wrapText="1"/>
    </xf>
    <xf numFmtId="0" fontId="0" fillId="0" borderId="0" xfId="0" applyFont="1" applyBorder="1" applyAlignment="1">
      <alignment horizontal="right"/>
    </xf>
    <xf numFmtId="0" fontId="0" fillId="0" borderId="0" xfId="0" applyFont="1" applyFill="1" applyBorder="1" applyAlignment="1">
      <alignment horizontal="right"/>
    </xf>
    <xf numFmtId="0" fontId="0" fillId="0" borderId="0" xfId="0" applyFont="1" applyFill="1" applyAlignment="1">
      <alignment horizontal="right"/>
    </xf>
    <xf numFmtId="0" fontId="0" fillId="0" borderId="0" xfId="0" applyAlignment="1">
      <alignment horizontal="right" vertical="top" wrapText="1"/>
    </xf>
    <xf numFmtId="0" fontId="29" fillId="3" borderId="4" xfId="0" applyFont="1" applyFill="1" applyBorder="1" applyProtection="1">
      <protection locked="0"/>
    </xf>
    <xf numFmtId="0" fontId="29" fillId="3" borderId="5" xfId="0" applyFont="1" applyFill="1" applyBorder="1" applyProtection="1">
      <protection locked="0"/>
    </xf>
    <xf numFmtId="0" fontId="29" fillId="4" borderId="15" xfId="0" applyFont="1" applyFill="1" applyBorder="1" applyProtection="1">
      <protection locked="0"/>
    </xf>
    <xf numFmtId="49" fontId="0" fillId="0" borderId="0" xfId="0" applyNumberFormat="1" applyFill="1" applyBorder="1"/>
    <xf numFmtId="0" fontId="0" fillId="0" borderId="0" xfId="0" applyFill="1" applyBorder="1"/>
    <xf numFmtId="0" fontId="8" fillId="0" borderId="0" xfId="0" applyFont="1" applyFill="1" applyBorder="1"/>
    <xf numFmtId="49" fontId="23" fillId="0" borderId="0" xfId="0" applyNumberFormat="1" applyFont="1" applyFill="1" applyBorder="1" applyAlignment="1">
      <alignment horizontal="left" vertical="top"/>
    </xf>
    <xf numFmtId="0" fontId="9" fillId="0" borderId="0" xfId="0" applyFont="1" applyFill="1" applyBorder="1"/>
    <xf numFmtId="49" fontId="5" fillId="0" borderId="0" xfId="0" applyNumberFormat="1" applyFont="1" applyFill="1" applyBorder="1" applyAlignment="1">
      <alignment horizontal="left"/>
    </xf>
    <xf numFmtId="0" fontId="5" fillId="0" borderId="0" xfId="0" applyFont="1" applyFill="1" applyBorder="1" applyAlignment="1">
      <alignment horizontal="left"/>
    </xf>
    <xf numFmtId="49" fontId="0" fillId="0" borderId="0" xfId="0" applyNumberFormat="1" applyFont="1" applyFill="1" applyBorder="1"/>
    <xf numFmtId="0" fontId="15" fillId="0" borderId="0" xfId="0" applyFont="1" applyFill="1" applyBorder="1" applyAlignment="1">
      <alignment horizontal="left" vertical="top" wrapText="1"/>
    </xf>
    <xf numFmtId="0" fontId="11" fillId="0" borderId="0" xfId="0" applyFont="1" applyFill="1" applyBorder="1"/>
    <xf numFmtId="0" fontId="0" fillId="0" borderId="0" xfId="0" applyFont="1" applyFill="1" applyBorder="1" applyAlignment="1" applyProtection="1">
      <alignment horizontal="right" vertical="top"/>
      <protection locked="0"/>
    </xf>
    <xf numFmtId="49" fontId="1" fillId="0" borderId="0" xfId="0" applyNumberFormat="1" applyFont="1" applyFill="1" applyBorder="1"/>
    <xf numFmtId="0" fontId="0" fillId="0" borderId="0" xfId="0" applyFont="1" applyFill="1" applyAlignment="1" applyProtection="1">
      <alignment horizontal="right" vertical="top"/>
      <protection locked="0"/>
    </xf>
    <xf numFmtId="49" fontId="1" fillId="0" borderId="6" xfId="0" applyNumberFormat="1" applyFont="1" applyFill="1" applyBorder="1"/>
    <xf numFmtId="0" fontId="16" fillId="0" borderId="6" xfId="0" applyFont="1" applyFill="1" applyBorder="1"/>
    <xf numFmtId="0" fontId="12"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49" fontId="0" fillId="0" borderId="0" xfId="0" applyNumberFormat="1" applyFont="1" applyFill="1" applyBorder="1" applyAlignment="1">
      <alignment horizontal="left" vertical="top"/>
    </xf>
    <xf numFmtId="0" fontId="12" fillId="0" borderId="0" xfId="0" applyFont="1" applyFill="1" applyBorder="1" applyAlignment="1">
      <alignment horizontal="left" wrapText="1"/>
    </xf>
    <xf numFmtId="49" fontId="1" fillId="0" borderId="6" xfId="0" applyNumberFormat="1" applyFont="1" applyFill="1" applyBorder="1" applyAlignment="1">
      <alignment vertical="top"/>
    </xf>
    <xf numFmtId="0" fontId="15" fillId="0" borderId="6" xfId="0" applyFont="1" applyFill="1" applyBorder="1" applyAlignment="1">
      <alignment horizontal="left" wrapText="1"/>
    </xf>
    <xf numFmtId="0" fontId="0" fillId="0" borderId="0" xfId="0" applyFont="1" applyFill="1" applyBorder="1"/>
    <xf numFmtId="49" fontId="1" fillId="0" borderId="7" xfId="0" applyNumberFormat="1" applyFont="1" applyFill="1" applyBorder="1"/>
    <xf numFmtId="0" fontId="1" fillId="0" borderId="0" xfId="0" applyFont="1" applyFill="1" applyBorder="1" applyAlignment="1">
      <alignment horizontal="right"/>
    </xf>
    <xf numFmtId="0" fontId="13" fillId="0" borderId="0" xfId="0" applyFont="1" applyFill="1" applyBorder="1"/>
    <xf numFmtId="0" fontId="30" fillId="0" borderId="0" xfId="0" applyFont="1" applyFill="1" applyBorder="1" applyAlignment="1">
      <alignment horizontal="left" vertical="top" wrapText="1"/>
    </xf>
    <xf numFmtId="0" fontId="30" fillId="0" borderId="0" xfId="0" applyFont="1" applyFill="1" applyAlignment="1">
      <alignment horizontal="left" vertical="top" wrapText="1"/>
    </xf>
    <xf numFmtId="49" fontId="0" fillId="0" borderId="6" xfId="0" applyNumberFormat="1" applyFont="1" applyFill="1" applyBorder="1"/>
    <xf numFmtId="49" fontId="0" fillId="0" borderId="6" xfId="0" applyNumberFormat="1" applyFill="1" applyBorder="1"/>
    <xf numFmtId="0" fontId="0" fillId="0" borderId="6" xfId="0" applyFill="1" applyBorder="1"/>
    <xf numFmtId="49" fontId="1" fillId="0" borderId="0" xfId="0" applyNumberFormat="1" applyFont="1" applyFill="1" applyBorder="1" applyAlignment="1">
      <alignment horizontal="left" vertical="top"/>
    </xf>
    <xf numFmtId="49" fontId="1" fillId="0" borderId="7" xfId="0" applyNumberFormat="1" applyFont="1" applyFill="1" applyBorder="1" applyAlignment="1">
      <alignment horizontal="left" vertical="top"/>
    </xf>
    <xf numFmtId="49" fontId="0" fillId="0" borderId="0" xfId="0" applyNumberFormat="1" applyFill="1" applyBorder="1" applyAlignment="1">
      <alignment horizontal="left" vertical="top"/>
    </xf>
    <xf numFmtId="49" fontId="5" fillId="0" borderId="0"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0" fontId="0" fillId="0" borderId="6" xfId="0" applyFont="1" applyFill="1" applyBorder="1"/>
    <xf numFmtId="49" fontId="1" fillId="0" borderId="8" xfId="0" applyNumberFormat="1" applyFont="1" applyFill="1" applyBorder="1" applyAlignment="1">
      <alignment horizontal="center"/>
    </xf>
    <xf numFmtId="0" fontId="0" fillId="0" borderId="4" xfId="0" applyFill="1" applyBorder="1"/>
    <xf numFmtId="0" fontId="0" fillId="0" borderId="5" xfId="0" applyFill="1" applyBorder="1"/>
    <xf numFmtId="0" fontId="0" fillId="0" borderId="8" xfId="0" applyFill="1" applyBorder="1"/>
    <xf numFmtId="49" fontId="0" fillId="0" borderId="7" xfId="0" applyNumberFormat="1" applyFont="1" applyFill="1" applyBorder="1"/>
    <xf numFmtId="0" fontId="1" fillId="0" borderId="0" xfId="0" applyFont="1" applyFill="1" applyBorder="1" applyAlignment="1">
      <alignment horizontal="left" vertical="top"/>
    </xf>
    <xf numFmtId="0" fontId="0" fillId="0" borderId="0" xfId="0" applyFont="1" applyFill="1" applyBorder="1" applyAlignment="1">
      <alignment horizontal="left" vertical="top"/>
    </xf>
    <xf numFmtId="0" fontId="12" fillId="0" borderId="0" xfId="0" applyFont="1" applyFill="1" applyAlignment="1">
      <alignment horizontal="left" wrapText="1"/>
    </xf>
    <xf numFmtId="49" fontId="0" fillId="0" borderId="17" xfId="0" applyNumberFormat="1" applyFont="1" applyFill="1" applyBorder="1"/>
    <xf numFmtId="0" fontId="0" fillId="0" borderId="0" xfId="0" applyFont="1" applyBorder="1" applyAlignment="1" applyProtection="1">
      <alignment horizontal="right" vertical="top"/>
      <protection locked="0"/>
    </xf>
    <xf numFmtId="0" fontId="14" fillId="0" borderId="0" xfId="0" applyFont="1" applyFill="1" applyBorder="1"/>
    <xf numFmtId="0" fontId="15" fillId="0" borderId="6" xfId="0" applyFont="1" applyFill="1" applyBorder="1" applyAlignment="1">
      <alignment horizontal="left" vertical="top" wrapText="1"/>
    </xf>
    <xf numFmtId="0" fontId="1" fillId="0" borderId="0" xfId="0" applyFont="1" applyFill="1" applyBorder="1" applyAlignment="1">
      <alignment horizontal="justify" vertical="top"/>
    </xf>
    <xf numFmtId="0" fontId="23" fillId="0" borderId="0" xfId="0" applyFont="1" applyFill="1" applyBorder="1" applyAlignment="1">
      <alignment horizontal="left" vertical="top"/>
    </xf>
    <xf numFmtId="0" fontId="17" fillId="0" borderId="0" xfId="0" applyFont="1" applyFill="1" applyBorder="1" applyAlignment="1">
      <alignment horizontal="left" vertical="top"/>
    </xf>
    <xf numFmtId="0" fontId="18" fillId="0" borderId="0" xfId="0" applyFont="1" applyFill="1" applyBorder="1" applyAlignment="1">
      <alignment horizontal="left" vertical="top"/>
    </xf>
    <xf numFmtId="0" fontId="5" fillId="0" borderId="0" xfId="0" applyFont="1" applyFill="1" applyBorder="1" applyAlignment="1">
      <alignment horizontal="left" vertical="top"/>
    </xf>
    <xf numFmtId="0" fontId="20" fillId="0" borderId="0" xfId="0" applyFont="1" applyFill="1" applyBorder="1" applyAlignment="1">
      <alignment horizontal="left" vertical="top"/>
    </xf>
    <xf numFmtId="0" fontId="15" fillId="0" borderId="0" xfId="0" applyFont="1" applyFill="1" applyBorder="1" applyAlignment="1">
      <alignment horizontal="left" vertical="top"/>
    </xf>
    <xf numFmtId="49" fontId="1" fillId="0" borderId="6" xfId="0" applyNumberFormat="1" applyFont="1" applyFill="1" applyBorder="1" applyAlignment="1">
      <alignment horizontal="left" vertical="top"/>
    </xf>
    <xf numFmtId="0" fontId="1" fillId="0" borderId="6" xfId="0" applyFont="1" applyFill="1" applyBorder="1" applyAlignment="1">
      <alignment horizontal="left" vertical="top"/>
    </xf>
    <xf numFmtId="0" fontId="1" fillId="0" borderId="7" xfId="0" applyFont="1" applyFill="1" applyBorder="1" applyAlignment="1">
      <alignment horizontal="left" vertical="top"/>
    </xf>
    <xf numFmtId="0" fontId="21" fillId="0" borderId="0" xfId="0" applyFont="1" applyFill="1" applyBorder="1" applyAlignment="1">
      <alignment horizontal="left" vertical="top"/>
    </xf>
    <xf numFmtId="0" fontId="23" fillId="0" borderId="0" xfId="0" applyFont="1" applyFill="1" applyAlignment="1">
      <alignment horizontal="left" vertical="top"/>
    </xf>
    <xf numFmtId="0" fontId="5" fillId="0" borderId="0" xfId="0" applyFont="1" applyFill="1"/>
    <xf numFmtId="0" fontId="24" fillId="0" borderId="0" xfId="0" applyFont="1" applyFill="1" applyBorder="1"/>
    <xf numFmtId="0" fontId="25" fillId="0" borderId="0" xfId="0" applyFont="1" applyFill="1" applyBorder="1"/>
    <xf numFmtId="0" fontId="0" fillId="0" borderId="0" xfId="0" applyFont="1" applyFill="1" applyBorder="1" applyAlignment="1">
      <alignment horizontal="left"/>
    </xf>
    <xf numFmtId="0" fontId="22" fillId="0" borderId="0" xfId="0" applyFont="1" applyFill="1" applyBorder="1"/>
    <xf numFmtId="0" fontId="1" fillId="0" borderId="7" xfId="0" applyFont="1" applyFill="1" applyBorder="1" applyAlignment="1">
      <alignment horizontal="justify" vertical="top"/>
    </xf>
    <xf numFmtId="0" fontId="15" fillId="0" borderId="0" xfId="0" applyFont="1" applyFill="1" applyAlignment="1">
      <alignment horizontal="left" vertical="top"/>
    </xf>
    <xf numFmtId="0" fontId="16" fillId="0" borderId="0" xfId="0" applyFont="1" applyFill="1" applyAlignment="1">
      <alignment horizontal="left" vertical="top"/>
    </xf>
    <xf numFmtId="0" fontId="15" fillId="0" borderId="0" xfId="0" applyFont="1" applyFill="1" applyBorder="1" applyAlignment="1" applyProtection="1">
      <alignment horizontal="right" vertical="top"/>
      <protection locked="0"/>
    </xf>
    <xf numFmtId="0" fontId="15" fillId="0" borderId="0" xfId="0" applyFont="1" applyFill="1" applyBorder="1" applyAlignment="1">
      <alignment horizontal="right" vertical="top"/>
    </xf>
    <xf numFmtId="0" fontId="15" fillId="0" borderId="0" xfId="0" applyFont="1" applyFill="1" applyAlignment="1">
      <alignment horizontal="right" vertical="top"/>
    </xf>
    <xf numFmtId="0" fontId="15" fillId="0" borderId="0" xfId="0" applyFont="1" applyFill="1" applyAlignment="1" applyProtection="1">
      <alignment horizontal="right" vertical="top"/>
      <protection locked="0"/>
    </xf>
    <xf numFmtId="0" fontId="15" fillId="0" borderId="6" xfId="0" applyFont="1" applyFill="1" applyBorder="1" applyAlignment="1">
      <alignment horizontal="right" vertical="top"/>
    </xf>
    <xf numFmtId="0" fontId="15" fillId="0" borderId="7" xfId="0" applyFont="1" applyFill="1" applyBorder="1" applyAlignment="1">
      <alignment horizontal="right" vertical="top"/>
    </xf>
    <xf numFmtId="0" fontId="0" fillId="0" borderId="0" xfId="0" applyFill="1" applyBorder="1" applyAlignment="1">
      <alignment horizontal="right" vertical="top"/>
    </xf>
    <xf numFmtId="0" fontId="1" fillId="0" borderId="0" xfId="0" applyFont="1" applyFill="1" applyBorder="1" applyAlignment="1">
      <alignment horizontal="right" vertical="top"/>
    </xf>
    <xf numFmtId="0" fontId="0" fillId="0" borderId="17" xfId="0" applyFont="1" applyFill="1" applyBorder="1" applyAlignment="1">
      <alignment horizontal="right" vertical="top"/>
    </xf>
    <xf numFmtId="0" fontId="0" fillId="0" borderId="17" xfId="0" applyFont="1" applyFill="1" applyBorder="1" applyAlignment="1" applyProtection="1">
      <alignment horizontal="right" vertical="top"/>
      <protection locked="0"/>
    </xf>
    <xf numFmtId="49" fontId="29" fillId="2" borderId="11" xfId="0" applyNumberFormat="1" applyFont="1" applyFill="1" applyBorder="1" applyAlignment="1">
      <alignment vertical="top" wrapText="1"/>
    </xf>
    <xf numFmtId="49" fontId="29" fillId="2" borderId="19" xfId="0" applyNumberFormat="1" applyFont="1" applyFill="1" applyBorder="1" applyAlignment="1">
      <alignment vertical="top" wrapText="1"/>
    </xf>
    <xf numFmtId="0" fontId="0" fillId="2" borderId="18" xfId="0" applyFont="1" applyFill="1" applyBorder="1"/>
    <xf numFmtId="0" fontId="0" fillId="2" borderId="11" xfId="0" applyFont="1" applyFill="1" applyBorder="1"/>
    <xf numFmtId="0" fontId="16" fillId="0" borderId="0" xfId="0" applyFont="1" applyFill="1" applyAlignment="1">
      <alignment horizontal="right" vertical="top"/>
    </xf>
    <xf numFmtId="0" fontId="4" fillId="2" borderId="11" xfId="0" applyFont="1" applyFill="1" applyBorder="1"/>
    <xf numFmtId="0" fontId="2" fillId="0" borderId="0" xfId="0" applyFont="1" applyAlignment="1">
      <alignment horizontal="center" vertical="center"/>
    </xf>
    <xf numFmtId="49" fontId="0"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0" fillId="0" borderId="0" xfId="0" applyFont="1" applyFill="1" applyAlignment="1">
      <alignment horizontal="left"/>
    </xf>
    <xf numFmtId="49" fontId="1" fillId="0" borderId="0" xfId="0" applyNumberFormat="1" applyFont="1" applyFill="1" applyAlignment="1">
      <alignment horizontal="left" vertical="top" wrapText="1"/>
    </xf>
    <xf numFmtId="0" fontId="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0" xfId="0" applyFont="1" applyFill="1" applyBorder="1" applyAlignment="1">
      <alignment horizontal="left" vertical="top"/>
    </xf>
    <xf numFmtId="0" fontId="5" fillId="0" borderId="0" xfId="0" applyFont="1" applyBorder="1" applyAlignment="1">
      <alignment horizontal="left"/>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5" xfId="0" applyFont="1" applyFill="1" applyBorder="1" applyAlignment="1">
      <alignment horizontal="center"/>
    </xf>
    <xf numFmtId="0" fontId="0" fillId="0" borderId="0" xfId="0" applyFont="1" applyFill="1" applyBorder="1" applyAlignment="1">
      <alignment horizontal="left" vertical="top" wrapText="1"/>
    </xf>
    <xf numFmtId="0" fontId="6" fillId="0" borderId="0" xfId="0" applyFont="1" applyFill="1" applyBorder="1" applyAlignment="1">
      <alignment horizontal="left"/>
    </xf>
    <xf numFmtId="0" fontId="28" fillId="7" borderId="1" xfId="0" applyFont="1" applyFill="1" applyBorder="1" applyAlignment="1">
      <alignment horizontal="center"/>
    </xf>
    <xf numFmtId="0" fontId="28" fillId="7" borderId="2" xfId="0" applyFont="1" applyFill="1" applyBorder="1" applyAlignment="1">
      <alignment horizontal="center"/>
    </xf>
    <xf numFmtId="0" fontId="28" fillId="7" borderId="3" xfId="0" applyFont="1" applyFill="1" applyBorder="1" applyAlignment="1">
      <alignment horizontal="center"/>
    </xf>
    <xf numFmtId="49" fontId="28" fillId="4" borderId="11" xfId="0" applyNumberFormat="1" applyFont="1" applyFill="1" applyBorder="1"/>
    <xf numFmtId="0" fontId="29" fillId="4" borderId="4" xfId="0" applyFont="1" applyFill="1" applyBorder="1"/>
    <xf numFmtId="0" fontId="29" fillId="4" borderId="5" xfId="0" applyFont="1" applyFill="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229481</xdr:colOff>
      <xdr:row>0</xdr:row>
      <xdr:rowOff>2486372</xdr:rowOff>
    </xdr:to>
    <xdr:pic>
      <xdr:nvPicPr>
        <xdr:cNvPr id="2" name="Slika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1524881</xdr:colOff>
      <xdr:row>0</xdr:row>
      <xdr:rowOff>2486372</xdr:rowOff>
    </xdr:to>
    <xdr:pic>
      <xdr:nvPicPr>
        <xdr:cNvPr id="4" name="Slika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1258181</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1524881</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1524881</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677156</xdr:colOff>
      <xdr:row>13</xdr:row>
      <xdr:rowOff>9872</xdr:rowOff>
    </xdr:to>
    <xdr:pic>
      <xdr:nvPicPr>
        <xdr:cNvPr id="2" name="Slika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486656</xdr:colOff>
      <xdr:row>2</xdr:row>
      <xdr:rowOff>238472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1247775</xdr:colOff>
      <xdr:row>0</xdr:row>
      <xdr:rowOff>2054814</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219700" cy="20548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1524881</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67556</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1229606</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1229606</xdr:colOff>
      <xdr:row>0</xdr:row>
      <xdr:rowOff>2486372</xdr:rowOff>
    </xdr:to>
    <xdr:pic>
      <xdr:nvPicPr>
        <xdr:cNvPr id="4" name="Slika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172331</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734306</xdr:colOff>
      <xdr:row>0</xdr:row>
      <xdr:rowOff>2486372</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15956" cy="2486372"/>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D19" sqref="D19"/>
    </sheetView>
  </sheetViews>
  <sheetFormatPr defaultRowHeight="15" x14ac:dyDescent="0.25"/>
  <cols>
    <col min="1" max="1" width="18.7109375" customWidth="1"/>
    <col min="2" max="5" width="18.140625" customWidth="1"/>
  </cols>
  <sheetData>
    <row r="1" spans="1:7" ht="201.75" customHeight="1" x14ac:dyDescent="0.25"/>
    <row r="2" spans="1:7" x14ac:dyDescent="0.25">
      <c r="A2" s="11" t="s">
        <v>19</v>
      </c>
    </row>
    <row r="3" spans="1:7" ht="28.5" customHeight="1" x14ac:dyDescent="0.25"/>
    <row r="4" spans="1:7" s="1" customFormat="1" ht="28.5" customHeight="1" x14ac:dyDescent="0.3">
      <c r="A4" s="206" t="s">
        <v>133</v>
      </c>
      <c r="B4" s="206"/>
      <c r="C4" s="206"/>
      <c r="D4" s="206"/>
      <c r="E4" s="206"/>
    </row>
    <row r="5" spans="1:7" ht="15.75" thickBot="1" x14ac:dyDescent="0.3"/>
    <row r="6" spans="1:7" s="5" customFormat="1" ht="16.5" thickBot="1" x14ac:dyDescent="0.3">
      <c r="A6" s="2" t="s">
        <v>72</v>
      </c>
      <c r="B6" s="3" t="s">
        <v>71</v>
      </c>
      <c r="C6" s="41" t="s">
        <v>60</v>
      </c>
      <c r="D6" s="41" t="s">
        <v>61</v>
      </c>
      <c r="E6" s="4" t="s">
        <v>0</v>
      </c>
    </row>
    <row r="7" spans="1:7" s="8" customFormat="1" x14ac:dyDescent="0.25">
      <c r="A7" s="6" t="s">
        <v>1</v>
      </c>
      <c r="B7" s="7" t="s">
        <v>2</v>
      </c>
      <c r="C7" s="7">
        <f>'MARJA 4.1.1 ČRNA DOLINA'!C46+'MARJA MIŠJA 4.1.1 4.1.5 Marinčk'!D36+'MARJA MIŠJA 4.1.1 Kaplanovo'!C46+'MARJA PODHOM 4.1.1 4.1.5'!D47+'Predstavitvene delavnice'!G24</f>
        <v>0</v>
      </c>
      <c r="D7" s="7">
        <f>C7*0.22</f>
        <v>0</v>
      </c>
      <c r="E7" s="6">
        <f>C7+D7</f>
        <v>0</v>
      </c>
    </row>
    <row r="8" spans="1:7" s="8" customFormat="1" x14ac:dyDescent="0.25">
      <c r="A8" s="6" t="s">
        <v>1</v>
      </c>
      <c r="B8" s="9" t="s">
        <v>3</v>
      </c>
      <c r="C8" s="9">
        <f>'MARJA ČEŠENIŠKE 4.1.2 Dobrava'!C46+'MARJA ČEŠENIŠKE 4.1.2 Češenik'!C46+'MARJA 4.1.2 JEZERC'!C46+'Predstavitvene delavnice'!H24</f>
        <v>0</v>
      </c>
      <c r="D8" s="9">
        <f>C8*0.22</f>
        <v>0</v>
      </c>
      <c r="E8" s="6">
        <f t="shared" ref="E8:E12" si="0">C8+D8</f>
        <v>0</v>
      </c>
    </row>
    <row r="9" spans="1:7" s="8" customFormat="1" x14ac:dyDescent="0.25">
      <c r="A9" s="6" t="s">
        <v>1</v>
      </c>
      <c r="B9" s="9" t="s">
        <v>4</v>
      </c>
      <c r="C9" s="9">
        <f>'MARJA MIŠJA 4.1.3 Knej'!C18+'Predstavitvene delavnice'!I24</f>
        <v>0</v>
      </c>
      <c r="D9" s="9">
        <f t="shared" ref="D9:D12" si="1">C9*0.22</f>
        <v>0</v>
      </c>
      <c r="E9" s="6">
        <f t="shared" si="0"/>
        <v>0</v>
      </c>
    </row>
    <row r="10" spans="1:7" s="8" customFormat="1" x14ac:dyDescent="0.25">
      <c r="A10" s="6" t="s">
        <v>1</v>
      </c>
      <c r="B10" s="9" t="s">
        <v>5</v>
      </c>
      <c r="C10" s="9">
        <f>'MARJA 4.1.4 STRŽENE LUŽE'!C46</f>
        <v>0</v>
      </c>
      <c r="D10" s="9">
        <f t="shared" si="1"/>
        <v>0</v>
      </c>
      <c r="E10" s="6">
        <f t="shared" si="0"/>
        <v>0</v>
      </c>
    </row>
    <row r="11" spans="1:7" s="8" customFormat="1" x14ac:dyDescent="0.25">
      <c r="A11" s="6" t="s">
        <v>1</v>
      </c>
      <c r="B11" s="9" t="s">
        <v>6</v>
      </c>
      <c r="C11" s="9">
        <f>'MARJA 4.1.5 MLAKE PRI TRZINU'!C36+'MARJA MIŠJA 4.1.1 4.1.5 Marinčk'!E36+'MARJA PODHOM 4.1.1 4.1.5'!E47+'Predstavitvene delavnice'!J24</f>
        <v>0</v>
      </c>
      <c r="D11" s="9">
        <f t="shared" si="1"/>
        <v>0</v>
      </c>
      <c r="E11" s="6">
        <f t="shared" si="0"/>
        <v>0</v>
      </c>
    </row>
    <row r="12" spans="1:7" s="8" customFormat="1" ht="15.75" thickBot="1" x14ac:dyDescent="0.3">
      <c r="A12" s="37" t="s">
        <v>7</v>
      </c>
      <c r="B12" s="36" t="s">
        <v>4</v>
      </c>
      <c r="C12" s="36">
        <f>'PoLJUBA 4.1.3 območje št. 7'!C43+'Predstavitvene delavnice'!E23</f>
        <v>0</v>
      </c>
      <c r="D12" s="36">
        <f t="shared" si="1"/>
        <v>0</v>
      </c>
      <c r="E12" s="70">
        <f t="shared" si="0"/>
        <v>0</v>
      </c>
    </row>
    <row r="13" spans="1:7" s="10" customFormat="1" ht="16.5" thickBot="1" x14ac:dyDescent="0.3">
      <c r="B13" s="42" t="s">
        <v>8</v>
      </c>
      <c r="C13" s="43">
        <f>SUM(C7:C12)</f>
        <v>0</v>
      </c>
      <c r="D13" s="71">
        <f>SUM(D7:D12)</f>
        <v>0</v>
      </c>
      <c r="E13" s="205">
        <f>SUM(E7:E12)</f>
        <v>0</v>
      </c>
    </row>
    <row r="14" spans="1:7" x14ac:dyDescent="0.25">
      <c r="C14" s="8"/>
      <c r="D14" s="8"/>
      <c r="E14" s="123"/>
      <c r="F14" s="8"/>
      <c r="G14" s="8"/>
    </row>
  </sheetData>
  <sheetProtection password="92A8" sheet="1" objects="1" scenarios="1" selectLockedCells="1" selectUnlockedCells="1"/>
  <mergeCells count="1">
    <mergeCell ref="A4:E4"/>
  </mergeCells>
  <pageMargins left="0.7" right="0.7" top="0.75" bottom="0.75" header="0.3" footer="0.3"/>
  <pageSetup paperSize="9" orientation="landscape" r:id="rId1"/>
  <ignoredErrors>
    <ignoredError sqref="B7:B12" twoDigitTextYea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2" workbookViewId="0">
      <selection activeCell="C35" sqref="C35"/>
    </sheetView>
  </sheetViews>
  <sheetFormatPr defaultRowHeight="15" x14ac:dyDescent="0.25"/>
  <cols>
    <col min="1" max="1" width="18.7109375" style="122" customWidth="1"/>
    <col min="2" max="2" width="53.140625" style="123" customWidth="1"/>
    <col min="3" max="3" width="24.85546875" style="188" customWidth="1"/>
    <col min="4" max="16384" width="9.140625" style="123"/>
  </cols>
  <sheetData>
    <row r="1" spans="1:3" ht="202.5" customHeight="1" x14ac:dyDescent="0.25"/>
    <row r="2" spans="1:3" x14ac:dyDescent="0.25">
      <c r="A2" s="125" t="s">
        <v>19</v>
      </c>
    </row>
    <row r="4" spans="1:3" ht="23.25" x14ac:dyDescent="0.35">
      <c r="A4" s="212" t="s">
        <v>56</v>
      </c>
      <c r="B4" s="212"/>
      <c r="C4" s="189"/>
    </row>
    <row r="5" spans="1:3" ht="23.25" x14ac:dyDescent="0.35">
      <c r="A5" s="212" t="s">
        <v>57</v>
      </c>
      <c r="B5" s="212"/>
    </row>
    <row r="6" spans="1:3" ht="23.25" x14ac:dyDescent="0.35">
      <c r="A6" s="127"/>
      <c r="B6" s="128"/>
    </row>
    <row r="7" spans="1:3" x14ac:dyDescent="0.25">
      <c r="A7" s="211" t="s">
        <v>96</v>
      </c>
      <c r="B7" s="211"/>
      <c r="C7" s="189" t="s">
        <v>11</v>
      </c>
    </row>
    <row r="8" spans="1:3" ht="30" x14ac:dyDescent="0.25">
      <c r="A8" s="103" t="s">
        <v>77</v>
      </c>
      <c r="B8" s="130" t="s">
        <v>20</v>
      </c>
      <c r="C8" s="190"/>
    </row>
    <row r="9" spans="1:3" x14ac:dyDescent="0.25">
      <c r="A9" s="84"/>
      <c r="B9" s="130"/>
      <c r="C9" s="191"/>
    </row>
    <row r="10" spans="1:3" ht="120" x14ac:dyDescent="0.25">
      <c r="A10" s="84" t="s">
        <v>78</v>
      </c>
      <c r="B10" s="130" t="s">
        <v>41</v>
      </c>
      <c r="C10" s="190"/>
    </row>
    <row r="11" spans="1:3" x14ac:dyDescent="0.25">
      <c r="A11" s="84"/>
      <c r="B11" s="130"/>
      <c r="C11" s="191"/>
    </row>
    <row r="12" spans="1:3" ht="225" x14ac:dyDescent="0.25">
      <c r="A12" s="84" t="s">
        <v>79</v>
      </c>
      <c r="B12" s="130" t="s">
        <v>43</v>
      </c>
      <c r="C12" s="190"/>
    </row>
    <row r="13" spans="1:3" x14ac:dyDescent="0.25">
      <c r="A13" s="133"/>
      <c r="B13" s="147"/>
      <c r="C13" s="191"/>
    </row>
    <row r="14" spans="1:3" s="85" customFormat="1" ht="90" x14ac:dyDescent="0.25">
      <c r="A14" s="84" t="s">
        <v>80</v>
      </c>
      <c r="B14" s="90" t="s">
        <v>103</v>
      </c>
      <c r="C14" s="190"/>
    </row>
    <row r="15" spans="1:3" s="85" customFormat="1" x14ac:dyDescent="0.25">
      <c r="A15" s="84"/>
      <c r="B15" s="90"/>
      <c r="C15" s="191"/>
    </row>
    <row r="16" spans="1:3" s="85" customFormat="1" ht="75" x14ac:dyDescent="0.25">
      <c r="A16" s="84" t="s">
        <v>81</v>
      </c>
      <c r="B16" s="90" t="s">
        <v>104</v>
      </c>
      <c r="C16" s="190"/>
    </row>
    <row r="17" spans="1:7" s="85" customFormat="1" x14ac:dyDescent="0.25">
      <c r="A17" s="84"/>
      <c r="B17" s="90"/>
      <c r="C17" s="191"/>
    </row>
    <row r="18" spans="1:7" s="85" customFormat="1" ht="90" x14ac:dyDescent="0.25">
      <c r="A18" s="84" t="s">
        <v>82</v>
      </c>
      <c r="B18" s="90" t="s">
        <v>106</v>
      </c>
      <c r="C18" s="190"/>
    </row>
    <row r="19" spans="1:7" s="85" customFormat="1" x14ac:dyDescent="0.25">
      <c r="A19" s="84"/>
      <c r="B19" s="90"/>
      <c r="C19" s="191"/>
    </row>
    <row r="20" spans="1:7" s="85" customFormat="1" ht="75" x14ac:dyDescent="0.25">
      <c r="A20" s="84" t="s">
        <v>83</v>
      </c>
      <c r="B20" s="90" t="s">
        <v>105</v>
      </c>
      <c r="C20" s="190"/>
    </row>
    <row r="21" spans="1:7" s="85" customFormat="1" x14ac:dyDescent="0.25">
      <c r="A21" s="84"/>
      <c r="B21" s="148"/>
      <c r="C21" s="191"/>
    </row>
    <row r="22" spans="1:7" s="85" customFormat="1" ht="135" x14ac:dyDescent="0.25">
      <c r="A22" s="84" t="s">
        <v>84</v>
      </c>
      <c r="B22" s="90" t="s">
        <v>124</v>
      </c>
      <c r="C22" s="190"/>
      <c r="G22" s="93"/>
    </row>
    <row r="23" spans="1:7" s="85" customFormat="1" x14ac:dyDescent="0.25">
      <c r="A23" s="84"/>
      <c r="B23" s="90"/>
      <c r="C23" s="192"/>
      <c r="G23" s="93"/>
    </row>
    <row r="24" spans="1:7" s="85" customFormat="1" ht="120" x14ac:dyDescent="0.25">
      <c r="A24" s="84" t="s">
        <v>85</v>
      </c>
      <c r="B24" s="90" t="s">
        <v>125</v>
      </c>
      <c r="C24" s="193"/>
      <c r="G24" s="93"/>
    </row>
    <row r="25" spans="1:7" s="85" customFormat="1" x14ac:dyDescent="0.25">
      <c r="A25" s="84"/>
      <c r="B25" s="90"/>
      <c r="C25" s="192"/>
      <c r="G25" s="93"/>
    </row>
    <row r="26" spans="1:7" s="85" customFormat="1" ht="75" customHeight="1" x14ac:dyDescent="0.25">
      <c r="A26" s="84" t="s">
        <v>86</v>
      </c>
      <c r="B26" s="90" t="s">
        <v>126</v>
      </c>
      <c r="C26" s="193"/>
      <c r="G26" s="93"/>
    </row>
    <row r="27" spans="1:7" s="85" customFormat="1" ht="15" customHeight="1" x14ac:dyDescent="0.25">
      <c r="A27" s="84"/>
      <c r="B27" s="90"/>
      <c r="C27" s="192"/>
      <c r="G27" s="93"/>
    </row>
    <row r="28" spans="1:7" s="85" customFormat="1" ht="90.75" customHeight="1" x14ac:dyDescent="0.25">
      <c r="A28" s="84" t="s">
        <v>87</v>
      </c>
      <c r="B28" s="90" t="s">
        <v>123</v>
      </c>
      <c r="C28" s="193"/>
      <c r="G28" s="93"/>
    </row>
    <row r="29" spans="1:7" x14ac:dyDescent="0.25">
      <c r="A29" s="149"/>
      <c r="B29" s="142"/>
      <c r="C29" s="194"/>
    </row>
    <row r="30" spans="1:7" ht="17.25" customHeight="1" x14ac:dyDescent="0.25">
      <c r="A30" s="129"/>
      <c r="B30" s="26" t="s">
        <v>9</v>
      </c>
      <c r="C30" s="192">
        <f>SUM(C8:C29)</f>
        <v>0</v>
      </c>
    </row>
    <row r="31" spans="1:7" x14ac:dyDescent="0.25">
      <c r="A31" s="129"/>
      <c r="B31" s="102"/>
      <c r="C31" s="192"/>
    </row>
    <row r="32" spans="1:7" ht="66" customHeight="1" x14ac:dyDescent="0.25">
      <c r="A32" s="210" t="s">
        <v>138</v>
      </c>
      <c r="B32" s="210"/>
      <c r="C32" s="192"/>
    </row>
    <row r="33" spans="1:8" ht="60" x14ac:dyDescent="0.25">
      <c r="A33" s="114" t="s">
        <v>88</v>
      </c>
      <c r="B33" s="112" t="s">
        <v>21</v>
      </c>
      <c r="C33" s="193"/>
    </row>
    <row r="34" spans="1:8" x14ac:dyDescent="0.25">
      <c r="A34" s="84"/>
      <c r="B34" s="91"/>
      <c r="C34" s="192"/>
    </row>
    <row r="35" spans="1:8" ht="45" x14ac:dyDescent="0.25">
      <c r="A35" s="84" t="s">
        <v>89</v>
      </c>
      <c r="B35" s="99" t="s">
        <v>114</v>
      </c>
      <c r="C35" s="193"/>
    </row>
    <row r="36" spans="1:8" x14ac:dyDescent="0.25">
      <c r="A36" s="84"/>
      <c r="B36" s="91"/>
      <c r="C36" s="192"/>
    </row>
    <row r="37" spans="1:8" ht="60" x14ac:dyDescent="0.25">
      <c r="A37" s="100" t="s">
        <v>90</v>
      </c>
      <c r="B37" s="90" t="s">
        <v>118</v>
      </c>
      <c r="C37" s="190"/>
    </row>
    <row r="38" spans="1:8" x14ac:dyDescent="0.25">
      <c r="A38" s="100"/>
      <c r="B38" s="102"/>
      <c r="C38" s="191"/>
    </row>
    <row r="39" spans="1:8" ht="75" x14ac:dyDescent="0.25">
      <c r="A39" s="84" t="s">
        <v>91</v>
      </c>
      <c r="B39" s="99" t="s">
        <v>22</v>
      </c>
      <c r="C39" s="193"/>
    </row>
    <row r="40" spans="1:8" x14ac:dyDescent="0.25">
      <c r="A40" s="84"/>
      <c r="B40" s="91"/>
      <c r="C40" s="192"/>
    </row>
    <row r="41" spans="1:8" ht="30" x14ac:dyDescent="0.25">
      <c r="A41" s="103" t="s">
        <v>92</v>
      </c>
      <c r="B41" s="90" t="s">
        <v>136</v>
      </c>
      <c r="C41" s="193"/>
    </row>
    <row r="42" spans="1:8" x14ac:dyDescent="0.25">
      <c r="A42" s="103"/>
      <c r="B42" s="142"/>
      <c r="C42" s="194"/>
    </row>
    <row r="43" spans="1:8" x14ac:dyDescent="0.25">
      <c r="A43" s="129"/>
      <c r="B43" s="26" t="s">
        <v>9</v>
      </c>
      <c r="C43" s="192">
        <f>SUM(C33:C42)</f>
        <v>0</v>
      </c>
    </row>
    <row r="44" spans="1:8" x14ac:dyDescent="0.25">
      <c r="A44" s="129"/>
      <c r="B44" s="26"/>
      <c r="C44" s="191"/>
    </row>
    <row r="45" spans="1:8" x14ac:dyDescent="0.25">
      <c r="A45" s="129"/>
      <c r="B45" s="143"/>
      <c r="C45" s="191"/>
      <c r="H45" s="140"/>
    </row>
    <row r="46" spans="1:8" x14ac:dyDescent="0.25">
      <c r="A46" s="129" t="s">
        <v>12</v>
      </c>
      <c r="B46" s="143"/>
      <c r="C46" s="191">
        <f>C30+C43</f>
        <v>0</v>
      </c>
      <c r="H46" s="140"/>
    </row>
    <row r="47" spans="1:8" x14ac:dyDescent="0.25">
      <c r="A47" s="129" t="s">
        <v>10</v>
      </c>
      <c r="B47" s="143"/>
      <c r="C47" s="192">
        <f>C46*0.22</f>
        <v>0</v>
      </c>
      <c r="H47" s="124"/>
    </row>
    <row r="48" spans="1:8" ht="15.75" thickBot="1" x14ac:dyDescent="0.3">
      <c r="A48" s="162" t="s">
        <v>13</v>
      </c>
      <c r="B48" s="107"/>
      <c r="C48" s="195">
        <f>C46+C47</f>
        <v>0</v>
      </c>
    </row>
    <row r="50" spans="2:3" x14ac:dyDescent="0.25">
      <c r="B50" s="145" t="s">
        <v>132</v>
      </c>
    </row>
    <row r="51" spans="2:3" x14ac:dyDescent="0.25">
      <c r="B51" s="117" t="s">
        <v>108</v>
      </c>
      <c r="C51" s="192">
        <f>SUM(C33+C22+C14+C12+C10+C8)</f>
        <v>0</v>
      </c>
    </row>
    <row r="52" spans="2:3" x14ac:dyDescent="0.25">
      <c r="B52" s="117" t="s">
        <v>128</v>
      </c>
      <c r="C52" s="192">
        <f>SUM(C35/2+C37+C39+C41)</f>
        <v>0</v>
      </c>
    </row>
    <row r="53" spans="2:3" x14ac:dyDescent="0.25">
      <c r="B53" s="117" t="s">
        <v>115</v>
      </c>
      <c r="C53" s="192">
        <f>SUM(C16+C24)</f>
        <v>0</v>
      </c>
    </row>
    <row r="54" spans="2:3" x14ac:dyDescent="0.25">
      <c r="B54" s="117" t="s">
        <v>116</v>
      </c>
      <c r="C54" s="192">
        <f>SUM(C18+C26)</f>
        <v>0</v>
      </c>
    </row>
    <row r="55" spans="2:3" x14ac:dyDescent="0.25">
      <c r="B55" s="117" t="s">
        <v>117</v>
      </c>
      <c r="C55" s="192">
        <f>SUM(C20+C28+C35/2)</f>
        <v>0</v>
      </c>
    </row>
  </sheetData>
  <sheetProtection password="92A8" sheet="1" objects="1" scenarios="1" selectLockedCells="1"/>
  <mergeCells count="4">
    <mergeCell ref="A32:B32"/>
    <mergeCell ref="A4:B4"/>
    <mergeCell ref="A5:B5"/>
    <mergeCell ref="A7:B7"/>
  </mergeCells>
  <pageMargins left="0.7" right="0.7" top="0.75" bottom="0.75" header="0.3" footer="0.3"/>
  <pageSetup paperSize="9"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28" workbookViewId="0">
      <selection activeCell="C28" sqref="C28"/>
    </sheetView>
  </sheetViews>
  <sheetFormatPr defaultRowHeight="15" x14ac:dyDescent="0.25"/>
  <cols>
    <col min="1" max="1" width="18.7109375" style="154" customWidth="1"/>
    <col min="2" max="2" width="57.140625" style="123" customWidth="1"/>
    <col min="3" max="3" width="24.85546875" style="86" customWidth="1"/>
    <col min="4" max="16384" width="9.140625" style="123"/>
  </cols>
  <sheetData>
    <row r="1" spans="1:3" ht="207" customHeight="1" x14ac:dyDescent="0.25"/>
    <row r="2" spans="1:3" x14ac:dyDescent="0.25">
      <c r="A2" s="125" t="s">
        <v>19</v>
      </c>
    </row>
    <row r="4" spans="1:3" ht="23.25" x14ac:dyDescent="0.35">
      <c r="A4" s="212" t="s">
        <v>17</v>
      </c>
      <c r="B4" s="212"/>
      <c r="C4" s="88"/>
    </row>
    <row r="5" spans="1:3" ht="23.25" x14ac:dyDescent="0.35">
      <c r="A5" s="212" t="s">
        <v>48</v>
      </c>
      <c r="B5" s="212"/>
    </row>
    <row r="6" spans="1:3" ht="23.25" x14ac:dyDescent="0.35">
      <c r="A6" s="155"/>
      <c r="B6" s="128"/>
    </row>
    <row r="7" spans="1:3" x14ac:dyDescent="0.25">
      <c r="A7" s="211" t="s">
        <v>97</v>
      </c>
      <c r="B7" s="211"/>
      <c r="C7" s="88" t="s">
        <v>11</v>
      </c>
    </row>
    <row r="8" spans="1:3" ht="30" x14ac:dyDescent="0.25">
      <c r="A8" s="103" t="s">
        <v>77</v>
      </c>
      <c r="B8" s="130" t="s">
        <v>20</v>
      </c>
      <c r="C8" s="190"/>
    </row>
    <row r="9" spans="1:3" x14ac:dyDescent="0.25">
      <c r="A9" s="84"/>
      <c r="B9" s="130"/>
      <c r="C9" s="101"/>
    </row>
    <row r="10" spans="1:3" ht="105" x14ac:dyDescent="0.25">
      <c r="A10" s="84" t="s">
        <v>78</v>
      </c>
      <c r="B10" s="130" t="s">
        <v>29</v>
      </c>
      <c r="C10" s="132"/>
    </row>
    <row r="11" spans="1:3" x14ac:dyDescent="0.25">
      <c r="A11" s="84"/>
      <c r="B11" s="130"/>
      <c r="C11" s="101"/>
    </row>
    <row r="12" spans="1:3" ht="210" x14ac:dyDescent="0.25">
      <c r="A12" s="84" t="s">
        <v>79</v>
      </c>
      <c r="B12" s="130" t="s">
        <v>38</v>
      </c>
      <c r="C12" s="132"/>
    </row>
    <row r="13" spans="1:3" x14ac:dyDescent="0.25">
      <c r="A13" s="139"/>
      <c r="B13" s="147"/>
      <c r="C13" s="101"/>
    </row>
    <row r="14" spans="1:3" s="85" customFormat="1" ht="75" x14ac:dyDescent="0.25">
      <c r="A14" s="84" t="s">
        <v>80</v>
      </c>
      <c r="B14" s="90" t="s">
        <v>103</v>
      </c>
      <c r="C14" s="132"/>
    </row>
    <row r="15" spans="1:3" s="85" customFormat="1" x14ac:dyDescent="0.25">
      <c r="A15" s="84"/>
      <c r="B15" s="90"/>
      <c r="C15" s="101"/>
    </row>
    <row r="16" spans="1:3" s="85" customFormat="1" ht="75" x14ac:dyDescent="0.25">
      <c r="A16" s="84" t="s">
        <v>81</v>
      </c>
      <c r="B16" s="90" t="s">
        <v>104</v>
      </c>
      <c r="C16" s="132"/>
    </row>
    <row r="17" spans="1:7" s="85" customFormat="1" x14ac:dyDescent="0.25">
      <c r="A17" s="84"/>
      <c r="B17" s="90"/>
      <c r="C17" s="101"/>
    </row>
    <row r="18" spans="1:7" s="85" customFormat="1" ht="75" x14ac:dyDescent="0.25">
      <c r="A18" s="84" t="s">
        <v>82</v>
      </c>
      <c r="B18" s="90" t="s">
        <v>106</v>
      </c>
      <c r="C18" s="132"/>
    </row>
    <row r="19" spans="1:7" s="85" customFormat="1" x14ac:dyDescent="0.25">
      <c r="A19" s="84"/>
      <c r="B19" s="90"/>
      <c r="C19" s="101"/>
    </row>
    <row r="20" spans="1:7" s="85" customFormat="1" ht="75" x14ac:dyDescent="0.25">
      <c r="A20" s="84" t="s">
        <v>83</v>
      </c>
      <c r="B20" s="90" t="s">
        <v>105</v>
      </c>
      <c r="C20" s="132"/>
    </row>
    <row r="21" spans="1:7" s="85" customFormat="1" x14ac:dyDescent="0.25">
      <c r="A21" s="84"/>
      <c r="B21" s="148"/>
      <c r="C21" s="101"/>
    </row>
    <row r="22" spans="1:7" s="85" customFormat="1" ht="135" x14ac:dyDescent="0.25">
      <c r="A22" s="84" t="s">
        <v>84</v>
      </c>
      <c r="B22" s="90" t="s">
        <v>124</v>
      </c>
      <c r="C22" s="132"/>
      <c r="G22" s="93"/>
    </row>
    <row r="23" spans="1:7" s="85" customFormat="1" x14ac:dyDescent="0.25">
      <c r="A23" s="84"/>
      <c r="B23" s="90"/>
      <c r="C23" s="92"/>
      <c r="G23" s="93"/>
    </row>
    <row r="24" spans="1:7" s="85" customFormat="1" ht="105" x14ac:dyDescent="0.25">
      <c r="A24" s="84" t="s">
        <v>85</v>
      </c>
      <c r="B24" s="90" t="s">
        <v>125</v>
      </c>
      <c r="C24" s="134"/>
      <c r="G24" s="93"/>
    </row>
    <row r="25" spans="1:7" s="85" customFormat="1" x14ac:dyDescent="0.25">
      <c r="A25" s="84"/>
      <c r="B25" s="90"/>
      <c r="C25" s="92"/>
      <c r="G25" s="93"/>
    </row>
    <row r="26" spans="1:7" s="85" customFormat="1" ht="75" customHeight="1" x14ac:dyDescent="0.25">
      <c r="A26" s="84" t="s">
        <v>86</v>
      </c>
      <c r="B26" s="90" t="s">
        <v>126</v>
      </c>
      <c r="C26" s="134"/>
      <c r="G26" s="93"/>
    </row>
    <row r="27" spans="1:7" s="85" customFormat="1" ht="15" customHeight="1" x14ac:dyDescent="0.25">
      <c r="A27" s="84"/>
      <c r="B27" s="90"/>
      <c r="C27" s="92"/>
      <c r="G27" s="93"/>
    </row>
    <row r="28" spans="1:7" s="85" customFormat="1" ht="90.75" customHeight="1" x14ac:dyDescent="0.25">
      <c r="A28" s="84" t="s">
        <v>87</v>
      </c>
      <c r="B28" s="90" t="s">
        <v>123</v>
      </c>
      <c r="C28" s="134"/>
      <c r="G28" s="93"/>
    </row>
    <row r="29" spans="1:7" x14ac:dyDescent="0.25">
      <c r="A29" s="156"/>
      <c r="B29" s="142"/>
      <c r="C29" s="96"/>
    </row>
    <row r="30" spans="1:7" x14ac:dyDescent="0.25">
      <c r="A30" s="139"/>
      <c r="B30" s="26" t="s">
        <v>9</v>
      </c>
      <c r="C30" s="92">
        <f>SUM(C8:C29)</f>
        <v>0</v>
      </c>
    </row>
    <row r="31" spans="1:7" x14ac:dyDescent="0.25">
      <c r="A31" s="139"/>
      <c r="B31" s="102"/>
      <c r="C31" s="92"/>
    </row>
    <row r="32" spans="1:7" ht="70.5" customHeight="1" x14ac:dyDescent="0.25">
      <c r="A32" s="210" t="s">
        <v>138</v>
      </c>
      <c r="B32" s="210"/>
      <c r="C32" s="92"/>
    </row>
    <row r="33" spans="1:5" ht="60" x14ac:dyDescent="0.25">
      <c r="A33" s="114" t="s">
        <v>88</v>
      </c>
      <c r="B33" s="112" t="s">
        <v>21</v>
      </c>
      <c r="C33" s="134"/>
    </row>
    <row r="34" spans="1:5" x14ac:dyDescent="0.25">
      <c r="A34" s="84"/>
      <c r="B34" s="91"/>
      <c r="C34" s="92"/>
    </row>
    <row r="35" spans="1:5" ht="45" x14ac:dyDescent="0.25">
      <c r="A35" s="84" t="s">
        <v>89</v>
      </c>
      <c r="B35" s="99" t="s">
        <v>114</v>
      </c>
      <c r="C35" s="134"/>
    </row>
    <row r="36" spans="1:5" x14ac:dyDescent="0.25">
      <c r="A36" s="84"/>
      <c r="B36" s="91"/>
      <c r="C36" s="92"/>
    </row>
    <row r="37" spans="1:5" ht="60" x14ac:dyDescent="0.25">
      <c r="A37" s="100" t="s">
        <v>90</v>
      </c>
      <c r="B37" s="90" t="s">
        <v>118</v>
      </c>
      <c r="C37" s="132"/>
    </row>
    <row r="38" spans="1:5" x14ac:dyDescent="0.25">
      <c r="A38" s="100"/>
      <c r="B38" s="102"/>
      <c r="C38" s="101"/>
    </row>
    <row r="39" spans="1:5" ht="75" x14ac:dyDescent="0.25">
      <c r="A39" s="84" t="s">
        <v>91</v>
      </c>
      <c r="B39" s="99" t="s">
        <v>22</v>
      </c>
      <c r="C39" s="134"/>
    </row>
    <row r="40" spans="1:5" x14ac:dyDescent="0.25">
      <c r="A40" s="84"/>
      <c r="B40" s="91"/>
      <c r="C40" s="92"/>
    </row>
    <row r="41" spans="1:5" ht="30" x14ac:dyDescent="0.25">
      <c r="A41" s="103" t="s">
        <v>92</v>
      </c>
      <c r="B41" s="90" t="s">
        <v>136</v>
      </c>
      <c r="C41" s="134"/>
    </row>
    <row r="42" spans="1:5" x14ac:dyDescent="0.25">
      <c r="A42" s="156"/>
      <c r="B42" s="157"/>
      <c r="C42" s="96"/>
    </row>
    <row r="43" spans="1:5" x14ac:dyDescent="0.25">
      <c r="A43" s="139"/>
      <c r="B43" s="143" t="s">
        <v>9</v>
      </c>
      <c r="C43" s="92">
        <f>SUM(C33:C42)</f>
        <v>0</v>
      </c>
    </row>
    <row r="44" spans="1:5" x14ac:dyDescent="0.25">
      <c r="A44" s="139"/>
      <c r="B44" s="143"/>
      <c r="C44" s="92"/>
    </row>
    <row r="45" spans="1:5" x14ac:dyDescent="0.25">
      <c r="A45" s="139"/>
      <c r="B45" s="143"/>
      <c r="C45" s="101"/>
      <c r="D45" s="217" t="s">
        <v>62</v>
      </c>
      <c r="E45" s="217"/>
    </row>
    <row r="46" spans="1:5" ht="15.75" thickBot="1" x14ac:dyDescent="0.3">
      <c r="A46" s="139"/>
      <c r="B46" s="143"/>
      <c r="C46" s="101"/>
      <c r="D46" s="158" t="s">
        <v>2</v>
      </c>
      <c r="E46" s="158" t="s">
        <v>6</v>
      </c>
    </row>
    <row r="47" spans="1:5" x14ac:dyDescent="0.25">
      <c r="A47" s="152" t="s">
        <v>12</v>
      </c>
      <c r="B47" s="143"/>
      <c r="C47" s="101">
        <f>C30+C43</f>
        <v>0</v>
      </c>
      <c r="D47" s="159">
        <f>C47*0.7</f>
        <v>0</v>
      </c>
      <c r="E47" s="159">
        <f>C47*0.3</f>
        <v>0</v>
      </c>
    </row>
    <row r="48" spans="1:5" x14ac:dyDescent="0.25">
      <c r="A48" s="152" t="s">
        <v>10</v>
      </c>
      <c r="B48" s="143"/>
      <c r="C48" s="92">
        <f>C47*0.22</f>
        <v>0</v>
      </c>
      <c r="D48" s="160">
        <f>D47*0.22</f>
        <v>0</v>
      </c>
      <c r="E48" s="160">
        <f>E47*0.22</f>
        <v>0</v>
      </c>
    </row>
    <row r="49" spans="1:5" ht="15.75" thickBot="1" x14ac:dyDescent="0.3">
      <c r="A49" s="153" t="s">
        <v>13</v>
      </c>
      <c r="B49" s="107"/>
      <c r="C49" s="108">
        <f>C47+C48</f>
        <v>0</v>
      </c>
      <c r="D49" s="161">
        <f>SUM(D47:D48)</f>
        <v>0</v>
      </c>
      <c r="E49" s="161">
        <f>SUM(E47:E48)</f>
        <v>0</v>
      </c>
    </row>
    <row r="51" spans="1:5" x14ac:dyDescent="0.25">
      <c r="B51" s="145" t="s">
        <v>132</v>
      </c>
    </row>
    <row r="52" spans="1:5" x14ac:dyDescent="0.25">
      <c r="B52" s="117" t="s">
        <v>108</v>
      </c>
      <c r="C52" s="92">
        <f>SUM(C33+C22+C14+C12+C10+C8)</f>
        <v>0</v>
      </c>
    </row>
    <row r="53" spans="1:5" x14ac:dyDescent="0.25">
      <c r="B53" s="117" t="s">
        <v>128</v>
      </c>
      <c r="C53" s="92">
        <f>SUM(C35/2+C37+C39+C41)</f>
        <v>0</v>
      </c>
    </row>
    <row r="54" spans="1:5" x14ac:dyDescent="0.25">
      <c r="B54" s="117" t="s">
        <v>115</v>
      </c>
      <c r="C54" s="92">
        <f>SUM(C16+C24)</f>
        <v>0</v>
      </c>
    </row>
    <row r="55" spans="1:5" x14ac:dyDescent="0.25">
      <c r="B55" s="117" t="s">
        <v>116</v>
      </c>
      <c r="C55" s="92">
        <f>SUM(C18+C26)</f>
        <v>0</v>
      </c>
    </row>
    <row r="56" spans="1:5" x14ac:dyDescent="0.25">
      <c r="B56" s="117" t="s">
        <v>117</v>
      </c>
      <c r="C56" s="92">
        <f>SUM(C20+C28+C35/2)</f>
        <v>0</v>
      </c>
    </row>
  </sheetData>
  <sheetProtection password="92A8" sheet="1" objects="1" scenarios="1" selectLockedCells="1"/>
  <mergeCells count="5">
    <mergeCell ref="A32:B32"/>
    <mergeCell ref="A7:B7"/>
    <mergeCell ref="A4:B4"/>
    <mergeCell ref="A5:B5"/>
    <mergeCell ref="D45:E45"/>
  </mergeCells>
  <pageMargins left="0.7" right="0.7" top="0.75" bottom="0.75" header="0.3" footer="0.3"/>
  <pageSetup paperSize="9" orientation="landscape" verticalDpi="0" r:id="rId1"/>
  <ignoredErrors>
    <ignoredError sqref="D46:E46"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26" workbookViewId="0">
      <selection activeCell="C35" sqref="C35"/>
    </sheetView>
  </sheetViews>
  <sheetFormatPr defaultRowHeight="15" x14ac:dyDescent="0.25"/>
  <cols>
    <col min="1" max="1" width="18.7109375" style="122" customWidth="1"/>
    <col min="2" max="2" width="53.140625" style="123" customWidth="1"/>
    <col min="3" max="3" width="24.85546875" style="188" customWidth="1"/>
    <col min="4" max="7" width="9.140625" style="123"/>
    <col min="8" max="8" width="69.42578125" style="124" customWidth="1"/>
    <col min="9" max="16384" width="9.140625" style="123"/>
  </cols>
  <sheetData>
    <row r="1" spans="1:8" ht="205.5" customHeight="1" x14ac:dyDescent="0.25"/>
    <row r="2" spans="1:8" x14ac:dyDescent="0.25">
      <c r="A2" s="125" t="s">
        <v>19</v>
      </c>
    </row>
    <row r="4" spans="1:8" ht="23.25" x14ac:dyDescent="0.35">
      <c r="A4" s="212" t="s">
        <v>58</v>
      </c>
      <c r="B4" s="212"/>
      <c r="C4" s="189"/>
    </row>
    <row r="5" spans="1:8" ht="23.25" x14ac:dyDescent="0.35">
      <c r="A5" s="212" t="s">
        <v>59</v>
      </c>
      <c r="B5" s="212"/>
      <c r="H5" s="126"/>
    </row>
    <row r="6" spans="1:8" ht="23.25" x14ac:dyDescent="0.35">
      <c r="A6" s="127"/>
      <c r="B6" s="128"/>
    </row>
    <row r="7" spans="1:8" x14ac:dyDescent="0.25">
      <c r="A7" s="211" t="s">
        <v>98</v>
      </c>
      <c r="B7" s="211"/>
      <c r="C7" s="189" t="s">
        <v>11</v>
      </c>
      <c r="H7" s="12"/>
    </row>
    <row r="8" spans="1:8" ht="30" x14ac:dyDescent="0.25">
      <c r="A8" s="103" t="s">
        <v>77</v>
      </c>
      <c r="B8" s="130" t="s">
        <v>20</v>
      </c>
      <c r="C8" s="190"/>
      <c r="H8" s="131"/>
    </row>
    <row r="9" spans="1:8" x14ac:dyDescent="0.25">
      <c r="A9" s="84"/>
      <c r="B9" s="130"/>
      <c r="C9" s="191"/>
      <c r="H9" s="131"/>
    </row>
    <row r="10" spans="1:8" ht="120" x14ac:dyDescent="0.25">
      <c r="A10" s="84" t="s">
        <v>78</v>
      </c>
      <c r="B10" s="130" t="s">
        <v>26</v>
      </c>
      <c r="C10" s="190"/>
    </row>
    <row r="11" spans="1:8" x14ac:dyDescent="0.25">
      <c r="A11" s="84"/>
      <c r="B11" s="130"/>
      <c r="C11" s="191"/>
      <c r="H11" s="12"/>
    </row>
    <row r="12" spans="1:8" ht="135" x14ac:dyDescent="0.25">
      <c r="A12" s="84" t="s">
        <v>79</v>
      </c>
      <c r="B12" s="130" t="s">
        <v>39</v>
      </c>
      <c r="C12" s="190"/>
    </row>
    <row r="13" spans="1:8" x14ac:dyDescent="0.25">
      <c r="A13" s="129"/>
      <c r="B13" s="147"/>
      <c r="C13" s="191"/>
      <c r="H13" s="137"/>
    </row>
    <row r="14" spans="1:8" s="85" customFormat="1" ht="90" x14ac:dyDescent="0.25">
      <c r="A14" s="84" t="s">
        <v>80</v>
      </c>
      <c r="B14" s="90" t="s">
        <v>103</v>
      </c>
      <c r="C14" s="190"/>
    </row>
    <row r="15" spans="1:8" s="85" customFormat="1" x14ac:dyDescent="0.25">
      <c r="A15" s="84"/>
      <c r="B15" s="90"/>
      <c r="C15" s="191"/>
    </row>
    <row r="16" spans="1:8" s="85" customFormat="1" ht="75" x14ac:dyDescent="0.25">
      <c r="A16" s="84" t="s">
        <v>81</v>
      </c>
      <c r="B16" s="90" t="s">
        <v>104</v>
      </c>
      <c r="C16" s="190"/>
    </row>
    <row r="17" spans="1:8" s="85" customFormat="1" x14ac:dyDescent="0.25">
      <c r="A17" s="84"/>
      <c r="B17" s="90"/>
      <c r="C17" s="191"/>
    </row>
    <row r="18" spans="1:8" s="85" customFormat="1" ht="90" x14ac:dyDescent="0.25">
      <c r="A18" s="84" t="s">
        <v>82</v>
      </c>
      <c r="B18" s="90" t="s">
        <v>106</v>
      </c>
      <c r="C18" s="190"/>
    </row>
    <row r="19" spans="1:8" s="85" customFormat="1" x14ac:dyDescent="0.25">
      <c r="A19" s="84"/>
      <c r="B19" s="90"/>
      <c r="C19" s="191"/>
    </row>
    <row r="20" spans="1:8" s="85" customFormat="1" ht="75" x14ac:dyDescent="0.25">
      <c r="A20" s="84" t="s">
        <v>83</v>
      </c>
      <c r="B20" s="90" t="s">
        <v>105</v>
      </c>
      <c r="C20" s="190"/>
    </row>
    <row r="21" spans="1:8" s="85" customFormat="1" x14ac:dyDescent="0.25">
      <c r="A21" s="84"/>
      <c r="B21" s="148"/>
      <c r="C21" s="191"/>
    </row>
    <row r="22" spans="1:8" s="85" customFormat="1" ht="135" x14ac:dyDescent="0.25">
      <c r="A22" s="84" t="s">
        <v>84</v>
      </c>
      <c r="B22" s="90" t="s">
        <v>124</v>
      </c>
      <c r="C22" s="190"/>
      <c r="G22" s="93"/>
    </row>
    <row r="23" spans="1:8" s="85" customFormat="1" x14ac:dyDescent="0.25">
      <c r="A23" s="84"/>
      <c r="B23" s="90"/>
      <c r="C23" s="192"/>
      <c r="G23" s="93"/>
    </row>
    <row r="24" spans="1:8" s="85" customFormat="1" ht="120" x14ac:dyDescent="0.25">
      <c r="A24" s="84" t="s">
        <v>85</v>
      </c>
      <c r="B24" s="90" t="s">
        <v>125</v>
      </c>
      <c r="C24" s="193"/>
      <c r="G24" s="93"/>
    </row>
    <row r="25" spans="1:8" s="85" customFormat="1" x14ac:dyDescent="0.25">
      <c r="A25" s="84"/>
      <c r="B25" s="90"/>
      <c r="C25" s="192"/>
      <c r="G25" s="93"/>
    </row>
    <row r="26" spans="1:8" s="85" customFormat="1" ht="75" customHeight="1" x14ac:dyDescent="0.25">
      <c r="A26" s="84" t="s">
        <v>86</v>
      </c>
      <c r="B26" s="90" t="s">
        <v>126</v>
      </c>
      <c r="C26" s="193"/>
      <c r="G26" s="93"/>
    </row>
    <row r="27" spans="1:8" s="85" customFormat="1" ht="15" customHeight="1" x14ac:dyDescent="0.25">
      <c r="A27" s="84"/>
      <c r="B27" s="90"/>
      <c r="C27" s="192"/>
      <c r="G27" s="93"/>
    </row>
    <row r="28" spans="1:8" s="85" customFormat="1" ht="90.75" customHeight="1" x14ac:dyDescent="0.25">
      <c r="A28" s="84" t="s">
        <v>87</v>
      </c>
      <c r="B28" s="90" t="s">
        <v>123</v>
      </c>
      <c r="C28" s="193"/>
      <c r="G28" s="93"/>
    </row>
    <row r="29" spans="1:8" x14ac:dyDescent="0.25">
      <c r="A29" s="149"/>
      <c r="B29" s="142"/>
      <c r="C29" s="194"/>
      <c r="H29" s="137"/>
    </row>
    <row r="30" spans="1:8" ht="17.25" customHeight="1" x14ac:dyDescent="0.25">
      <c r="A30" s="129"/>
      <c r="B30" s="26" t="s">
        <v>9</v>
      </c>
      <c r="C30" s="192">
        <f>SUM(C8:C29)</f>
        <v>0</v>
      </c>
      <c r="H30" s="137"/>
    </row>
    <row r="31" spans="1:8" x14ac:dyDescent="0.25">
      <c r="A31" s="129"/>
      <c r="B31" s="102"/>
      <c r="C31" s="192"/>
      <c r="H31" s="137"/>
    </row>
    <row r="32" spans="1:8" ht="72.75" customHeight="1" x14ac:dyDescent="0.25">
      <c r="A32" s="210" t="s">
        <v>138</v>
      </c>
      <c r="B32" s="210"/>
      <c r="C32" s="192"/>
      <c r="H32" s="137"/>
    </row>
    <row r="33" spans="1:8" ht="60" x14ac:dyDescent="0.25">
      <c r="A33" s="114" t="s">
        <v>88</v>
      </c>
      <c r="B33" s="112" t="s">
        <v>21</v>
      </c>
      <c r="C33" s="193"/>
      <c r="H33" s="140"/>
    </row>
    <row r="34" spans="1:8" x14ac:dyDescent="0.25">
      <c r="A34" s="84"/>
      <c r="B34" s="91"/>
      <c r="C34" s="192"/>
      <c r="H34" s="12"/>
    </row>
    <row r="35" spans="1:8" ht="45" x14ac:dyDescent="0.25">
      <c r="A35" s="84" t="s">
        <v>89</v>
      </c>
      <c r="B35" s="99" t="s">
        <v>114</v>
      </c>
      <c r="C35" s="193"/>
    </row>
    <row r="36" spans="1:8" x14ac:dyDescent="0.25">
      <c r="A36" s="84"/>
      <c r="B36" s="91"/>
      <c r="C36" s="192"/>
      <c r="H36" s="12"/>
    </row>
    <row r="37" spans="1:8" ht="60" x14ac:dyDescent="0.25">
      <c r="A37" s="100" t="s">
        <v>90</v>
      </c>
      <c r="B37" s="90" t="s">
        <v>118</v>
      </c>
      <c r="C37" s="190"/>
    </row>
    <row r="38" spans="1:8" x14ac:dyDescent="0.25">
      <c r="A38" s="100"/>
      <c r="B38" s="102"/>
      <c r="C38" s="191"/>
      <c r="H38" s="140"/>
    </row>
    <row r="39" spans="1:8" ht="75" x14ac:dyDescent="0.25">
      <c r="A39" s="84" t="s">
        <v>91</v>
      </c>
      <c r="B39" s="99" t="s">
        <v>22</v>
      </c>
      <c r="C39" s="193"/>
    </row>
    <row r="40" spans="1:8" x14ac:dyDescent="0.25">
      <c r="A40" s="84"/>
      <c r="B40" s="91"/>
      <c r="C40" s="192"/>
      <c r="H40" s="140"/>
    </row>
    <row r="41" spans="1:8" ht="30" x14ac:dyDescent="0.25">
      <c r="A41" s="103" t="s">
        <v>92</v>
      </c>
      <c r="B41" s="90" t="s">
        <v>136</v>
      </c>
      <c r="C41" s="193"/>
    </row>
    <row r="42" spans="1:8" x14ac:dyDescent="0.25">
      <c r="A42" s="150"/>
      <c r="B42" s="151"/>
      <c r="C42" s="194"/>
      <c r="H42" s="140"/>
    </row>
    <row r="43" spans="1:8" x14ac:dyDescent="0.25">
      <c r="B43" s="26" t="s">
        <v>9</v>
      </c>
      <c r="C43" s="192">
        <f>SUM(C33:C42)</f>
        <v>0</v>
      </c>
    </row>
    <row r="44" spans="1:8" x14ac:dyDescent="0.25">
      <c r="B44" s="26"/>
      <c r="C44" s="192"/>
      <c r="H44" s="140"/>
    </row>
    <row r="45" spans="1:8" x14ac:dyDescent="0.25">
      <c r="C45" s="191"/>
      <c r="H45" s="140"/>
    </row>
    <row r="46" spans="1:8" x14ac:dyDescent="0.25">
      <c r="A46" s="152" t="s">
        <v>12</v>
      </c>
      <c r="B46" s="143"/>
      <c r="C46" s="191">
        <f>C30+C43</f>
        <v>0</v>
      </c>
    </row>
    <row r="47" spans="1:8" x14ac:dyDescent="0.25">
      <c r="A47" s="152" t="s">
        <v>10</v>
      </c>
      <c r="B47" s="143"/>
      <c r="C47" s="192">
        <f>C46*0.22</f>
        <v>0</v>
      </c>
      <c r="H47" s="12"/>
    </row>
    <row r="48" spans="1:8" ht="15.75" thickBot="1" x14ac:dyDescent="0.3">
      <c r="A48" s="153" t="s">
        <v>13</v>
      </c>
      <c r="B48" s="107"/>
      <c r="C48" s="195">
        <f>C46+C47</f>
        <v>0</v>
      </c>
      <c r="H48" s="140"/>
    </row>
    <row r="49" spans="2:8" ht="18.75" x14ac:dyDescent="0.3">
      <c r="H49" s="146"/>
    </row>
    <row r="50" spans="2:8" x14ac:dyDescent="0.25">
      <c r="B50" s="145" t="s">
        <v>132</v>
      </c>
    </row>
    <row r="51" spans="2:8" x14ac:dyDescent="0.25">
      <c r="B51" s="117" t="s">
        <v>108</v>
      </c>
      <c r="C51" s="192">
        <f>SUM(C33+C22+C14+C12+C10+C8)</f>
        <v>0</v>
      </c>
      <c r="H51" s="12"/>
    </row>
    <row r="52" spans="2:8" x14ac:dyDescent="0.25">
      <c r="B52" s="117" t="s">
        <v>128</v>
      </c>
      <c r="C52" s="192">
        <f>SUM(C35/2+C37+C39+C41)</f>
        <v>0</v>
      </c>
      <c r="H52" s="12"/>
    </row>
    <row r="53" spans="2:8" x14ac:dyDescent="0.25">
      <c r="B53" s="117" t="s">
        <v>115</v>
      </c>
      <c r="C53" s="192">
        <f>SUM(C16+C24)</f>
        <v>0</v>
      </c>
    </row>
    <row r="54" spans="2:8" x14ac:dyDescent="0.25">
      <c r="B54" s="117" t="s">
        <v>116</v>
      </c>
      <c r="C54" s="192">
        <f>SUM(C18+C26)</f>
        <v>0</v>
      </c>
      <c r="H54" s="12"/>
    </row>
    <row r="55" spans="2:8" x14ac:dyDescent="0.25">
      <c r="B55" s="117" t="s">
        <v>117</v>
      </c>
      <c r="C55" s="192">
        <f>SUM(C20+C28+C35/2)</f>
        <v>0</v>
      </c>
      <c r="H55" s="12"/>
    </row>
    <row r="56" spans="2:8" x14ac:dyDescent="0.25">
      <c r="H56" s="12"/>
    </row>
  </sheetData>
  <sheetProtection password="92A8" sheet="1" objects="1" scenarios="1" selectLockedCells="1"/>
  <mergeCells count="4">
    <mergeCell ref="A7:B7"/>
    <mergeCell ref="A4:B4"/>
    <mergeCell ref="A5:B5"/>
    <mergeCell ref="A32:B32"/>
  </mergeCells>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5" workbookViewId="0">
      <selection activeCell="C33" sqref="C33"/>
    </sheetView>
  </sheetViews>
  <sheetFormatPr defaultRowHeight="15" x14ac:dyDescent="0.25"/>
  <cols>
    <col min="1" max="1" width="18.7109375" style="122" customWidth="1"/>
    <col min="2" max="2" width="53.140625" style="123" customWidth="1"/>
    <col min="3" max="3" width="24.85546875" style="188" customWidth="1"/>
    <col min="4" max="7" width="9.140625" style="123"/>
    <col min="8" max="8" width="69.42578125" style="124" customWidth="1"/>
    <col min="9" max="16384" width="9.140625" style="123"/>
  </cols>
  <sheetData>
    <row r="1" spans="1:8" ht="204.75" customHeight="1" x14ac:dyDescent="0.25"/>
    <row r="2" spans="1:8" x14ac:dyDescent="0.25">
      <c r="A2" s="125" t="s">
        <v>19</v>
      </c>
    </row>
    <row r="3" spans="1:8" ht="29.25" customHeight="1" x14ac:dyDescent="0.25"/>
    <row r="4" spans="1:8" ht="23.25" x14ac:dyDescent="0.35">
      <c r="A4" s="212" t="s">
        <v>18</v>
      </c>
      <c r="B4" s="212"/>
      <c r="C4" s="189"/>
    </row>
    <row r="5" spans="1:8" ht="23.25" x14ac:dyDescent="0.35">
      <c r="A5" s="219" t="s">
        <v>49</v>
      </c>
      <c r="B5" s="212"/>
      <c r="H5" s="126"/>
    </row>
    <row r="6" spans="1:8" ht="23.25" x14ac:dyDescent="0.35">
      <c r="A6" s="127"/>
      <c r="B6" s="128"/>
    </row>
    <row r="7" spans="1:8" x14ac:dyDescent="0.25">
      <c r="A7" s="218" t="s">
        <v>99</v>
      </c>
      <c r="B7" s="218"/>
      <c r="C7" s="189" t="s">
        <v>11</v>
      </c>
      <c r="H7" s="12"/>
    </row>
    <row r="8" spans="1:8" ht="30" x14ac:dyDescent="0.25">
      <c r="A8" s="129" t="s">
        <v>77</v>
      </c>
      <c r="B8" s="130" t="s">
        <v>102</v>
      </c>
      <c r="C8" s="190"/>
      <c r="H8" s="131"/>
    </row>
    <row r="9" spans="1:8" x14ac:dyDescent="0.25">
      <c r="A9" s="129"/>
      <c r="B9" s="130"/>
      <c r="C9" s="191"/>
      <c r="H9" s="131"/>
    </row>
    <row r="10" spans="1:8" x14ac:dyDescent="0.25">
      <c r="A10" s="129" t="s">
        <v>78</v>
      </c>
      <c r="B10" s="130" t="s">
        <v>100</v>
      </c>
      <c r="C10" s="190"/>
      <c r="H10" s="131"/>
    </row>
    <row r="11" spans="1:8" x14ac:dyDescent="0.25">
      <c r="A11" s="129"/>
      <c r="B11" s="130"/>
      <c r="C11" s="191"/>
      <c r="H11" s="131"/>
    </row>
    <row r="12" spans="1:8" ht="60" x14ac:dyDescent="0.25">
      <c r="A12" s="129" t="s">
        <v>79</v>
      </c>
      <c r="B12" s="130" t="s">
        <v>101</v>
      </c>
      <c r="C12" s="190"/>
      <c r="H12" s="131"/>
    </row>
    <row r="13" spans="1:8" ht="18" customHeight="1" x14ac:dyDescent="0.25">
      <c r="A13" s="133"/>
      <c r="B13" s="130"/>
      <c r="C13" s="191"/>
      <c r="H13" s="131"/>
    </row>
    <row r="14" spans="1:8" s="85" customFormat="1" ht="90" x14ac:dyDescent="0.25">
      <c r="A14" s="84" t="s">
        <v>80</v>
      </c>
      <c r="B14" s="90" t="s">
        <v>103</v>
      </c>
      <c r="C14" s="190"/>
    </row>
    <row r="15" spans="1:8" s="85" customFormat="1" x14ac:dyDescent="0.25">
      <c r="A15" s="84"/>
      <c r="B15" s="90"/>
      <c r="C15" s="191"/>
    </row>
    <row r="16" spans="1:8" s="85" customFormat="1" ht="75" x14ac:dyDescent="0.25">
      <c r="A16" s="84" t="s">
        <v>81</v>
      </c>
      <c r="B16" s="90" t="s">
        <v>104</v>
      </c>
      <c r="C16" s="190"/>
    </row>
    <row r="17" spans="1:8" s="85" customFormat="1" x14ac:dyDescent="0.25">
      <c r="A17" s="84"/>
      <c r="B17" s="90"/>
      <c r="C17" s="191"/>
    </row>
    <row r="18" spans="1:8" s="85" customFormat="1" ht="90" x14ac:dyDescent="0.25">
      <c r="A18" s="84" t="s">
        <v>82</v>
      </c>
      <c r="B18" s="90" t="s">
        <v>106</v>
      </c>
      <c r="C18" s="190"/>
    </row>
    <row r="19" spans="1:8" s="85" customFormat="1" x14ac:dyDescent="0.25">
      <c r="A19" s="84"/>
      <c r="B19" s="90"/>
      <c r="C19" s="191"/>
    </row>
    <row r="20" spans="1:8" s="85" customFormat="1" ht="75" x14ac:dyDescent="0.25">
      <c r="A20" s="84" t="s">
        <v>83</v>
      </c>
      <c r="B20" s="90" t="s">
        <v>105</v>
      </c>
      <c r="C20" s="190"/>
    </row>
    <row r="21" spans="1:8" s="85" customFormat="1" x14ac:dyDescent="0.25">
      <c r="A21" s="84"/>
      <c r="B21" s="90"/>
      <c r="C21" s="191"/>
    </row>
    <row r="22" spans="1:8" s="85" customFormat="1" ht="135" x14ac:dyDescent="0.25">
      <c r="A22" s="84" t="s">
        <v>84</v>
      </c>
      <c r="B22" s="90" t="s">
        <v>127</v>
      </c>
      <c r="C22" s="190"/>
      <c r="G22" s="93"/>
    </row>
    <row r="23" spans="1:8" s="85" customFormat="1" x14ac:dyDescent="0.25">
      <c r="A23" s="84"/>
      <c r="B23" s="90"/>
      <c r="C23" s="192"/>
      <c r="G23" s="93"/>
    </row>
    <row r="24" spans="1:8" s="85" customFormat="1" ht="120" x14ac:dyDescent="0.25">
      <c r="A24" s="84" t="s">
        <v>85</v>
      </c>
      <c r="B24" s="90" t="s">
        <v>125</v>
      </c>
      <c r="C24" s="193"/>
      <c r="G24" s="93"/>
    </row>
    <row r="25" spans="1:8" s="85" customFormat="1" x14ac:dyDescent="0.25">
      <c r="A25" s="84"/>
      <c r="B25" s="90"/>
      <c r="C25" s="192"/>
      <c r="G25" s="93"/>
    </row>
    <row r="26" spans="1:8" s="85" customFormat="1" ht="75" customHeight="1" x14ac:dyDescent="0.25">
      <c r="A26" s="84" t="s">
        <v>86</v>
      </c>
      <c r="B26" s="90" t="s">
        <v>126</v>
      </c>
      <c r="C26" s="193"/>
      <c r="G26" s="93"/>
    </row>
    <row r="27" spans="1:8" s="85" customFormat="1" ht="15" customHeight="1" x14ac:dyDescent="0.25">
      <c r="A27" s="84"/>
      <c r="B27" s="90"/>
      <c r="C27" s="192"/>
      <c r="G27" s="93"/>
    </row>
    <row r="28" spans="1:8" s="85" customFormat="1" ht="90.75" customHeight="1" x14ac:dyDescent="0.25">
      <c r="A28" s="84" t="s">
        <v>87</v>
      </c>
      <c r="B28" s="90" t="s">
        <v>123</v>
      </c>
      <c r="C28" s="193"/>
      <c r="G28" s="93"/>
    </row>
    <row r="29" spans="1:8" x14ac:dyDescent="0.25">
      <c r="A29" s="135"/>
      <c r="B29" s="136"/>
      <c r="C29" s="194"/>
    </row>
    <row r="30" spans="1:8" x14ac:dyDescent="0.25">
      <c r="A30" s="133"/>
      <c r="B30" s="26" t="s">
        <v>9</v>
      </c>
      <c r="C30" s="192">
        <f>SUM(C8:C29)</f>
        <v>0</v>
      </c>
      <c r="H30" s="137"/>
    </row>
    <row r="31" spans="1:8" x14ac:dyDescent="0.25">
      <c r="A31" s="129"/>
      <c r="B31" s="138"/>
      <c r="C31" s="192"/>
      <c r="H31" s="137"/>
    </row>
    <row r="32" spans="1:8" ht="66" customHeight="1" x14ac:dyDescent="0.25">
      <c r="A32" s="210" t="s">
        <v>140</v>
      </c>
      <c r="B32" s="210"/>
      <c r="C32" s="192"/>
      <c r="F32" s="210"/>
      <c r="G32" s="210"/>
      <c r="H32" s="137"/>
    </row>
    <row r="33" spans="1:8" ht="60" x14ac:dyDescent="0.25">
      <c r="A33" s="139" t="s">
        <v>88</v>
      </c>
      <c r="B33" s="34" t="s">
        <v>27</v>
      </c>
      <c r="C33" s="193"/>
      <c r="H33" s="140"/>
    </row>
    <row r="34" spans="1:8" ht="34.5" customHeight="1" x14ac:dyDescent="0.25">
      <c r="A34" s="139"/>
      <c r="B34" s="102"/>
      <c r="C34" s="192"/>
      <c r="H34" s="12"/>
    </row>
    <row r="35" spans="1:8" ht="45" x14ac:dyDescent="0.25">
      <c r="A35" s="139" t="s">
        <v>89</v>
      </c>
      <c r="B35" s="34" t="s">
        <v>28</v>
      </c>
      <c r="C35" s="193"/>
    </row>
    <row r="36" spans="1:8" x14ac:dyDescent="0.25">
      <c r="A36" s="139"/>
      <c r="B36" s="102"/>
      <c r="C36" s="192"/>
      <c r="H36" s="12"/>
    </row>
    <row r="37" spans="1:8" ht="75" x14ac:dyDescent="0.25">
      <c r="A37" s="139" t="s">
        <v>129</v>
      </c>
      <c r="B37" s="34" t="s">
        <v>22</v>
      </c>
      <c r="C37" s="190"/>
    </row>
    <row r="38" spans="1:8" x14ac:dyDescent="0.25">
      <c r="A38" s="139"/>
      <c r="B38" s="102"/>
      <c r="C38" s="191"/>
      <c r="H38" s="140"/>
    </row>
    <row r="39" spans="1:8" ht="30" x14ac:dyDescent="0.25">
      <c r="A39" s="139" t="s">
        <v>130</v>
      </c>
      <c r="B39" s="90" t="s">
        <v>136</v>
      </c>
      <c r="C39" s="193"/>
    </row>
    <row r="40" spans="1:8" x14ac:dyDescent="0.25">
      <c r="A40" s="141"/>
      <c r="B40" s="142"/>
      <c r="C40" s="194"/>
      <c r="H40" s="137"/>
    </row>
    <row r="41" spans="1:8" x14ac:dyDescent="0.25">
      <c r="A41" s="133"/>
      <c r="B41" s="26" t="s">
        <v>9</v>
      </c>
      <c r="C41" s="192">
        <f>SUM(C33:C40)</f>
        <v>0</v>
      </c>
      <c r="H41" s="137"/>
    </row>
    <row r="42" spans="1:8" x14ac:dyDescent="0.25">
      <c r="A42" s="129"/>
      <c r="B42" s="143"/>
      <c r="C42" s="191"/>
      <c r="H42" s="140"/>
    </row>
    <row r="43" spans="1:8" x14ac:dyDescent="0.25">
      <c r="A43" s="133" t="s">
        <v>12</v>
      </c>
      <c r="B43" s="143"/>
      <c r="C43" s="191">
        <f>C30+C41</f>
        <v>0</v>
      </c>
    </row>
    <row r="44" spans="1:8" x14ac:dyDescent="0.25">
      <c r="A44" s="133" t="s">
        <v>10</v>
      </c>
      <c r="B44" s="143"/>
      <c r="C44" s="192">
        <f>C43*0.22</f>
        <v>0</v>
      </c>
      <c r="H44" s="140"/>
    </row>
    <row r="45" spans="1:8" ht="15.75" thickBot="1" x14ac:dyDescent="0.3">
      <c r="A45" s="144" t="s">
        <v>13</v>
      </c>
      <c r="B45" s="107"/>
      <c r="C45" s="195">
        <f>C43+C44</f>
        <v>0</v>
      </c>
    </row>
    <row r="46" spans="1:8" x14ac:dyDescent="0.25">
      <c r="H46" s="12"/>
    </row>
    <row r="47" spans="1:8" x14ac:dyDescent="0.25">
      <c r="H47" s="140"/>
    </row>
    <row r="48" spans="1:8" ht="18.75" x14ac:dyDescent="0.3">
      <c r="B48" s="145" t="s">
        <v>132</v>
      </c>
      <c r="C48" s="204"/>
      <c r="H48" s="146"/>
    </row>
    <row r="49" spans="2:8" x14ac:dyDescent="0.25">
      <c r="B49" s="116" t="s">
        <v>108</v>
      </c>
      <c r="C49" s="204">
        <f>SUM(C8+C10+C12+C14+C22+C33+C35/2+C37+C39)</f>
        <v>0</v>
      </c>
    </row>
    <row r="50" spans="2:8" x14ac:dyDescent="0.25">
      <c r="B50" s="116" t="s">
        <v>115</v>
      </c>
      <c r="C50" s="204">
        <f>SUM(C16+C24)</f>
        <v>0</v>
      </c>
      <c r="H50" s="12"/>
    </row>
    <row r="51" spans="2:8" x14ac:dyDescent="0.25">
      <c r="B51" s="116" t="s">
        <v>116</v>
      </c>
      <c r="C51" s="204">
        <f>SUM(C18+C26)</f>
        <v>0</v>
      </c>
      <c r="H51" s="12"/>
    </row>
    <row r="52" spans="2:8" x14ac:dyDescent="0.25">
      <c r="B52" s="116" t="s">
        <v>117</v>
      </c>
      <c r="C52" s="204">
        <f>SUM(C28+C20+C35/2)</f>
        <v>0</v>
      </c>
    </row>
    <row r="53" spans="2:8" x14ac:dyDescent="0.25">
      <c r="H53" s="12"/>
    </row>
    <row r="54" spans="2:8" x14ac:dyDescent="0.25">
      <c r="H54" s="12"/>
    </row>
    <row r="55" spans="2:8" x14ac:dyDescent="0.25">
      <c r="H55" s="12"/>
    </row>
  </sheetData>
  <sheetProtection password="92A8" sheet="1" objects="1" scenarios="1" selectLockedCells="1"/>
  <mergeCells count="5">
    <mergeCell ref="F32:G32"/>
    <mergeCell ref="A32:B32"/>
    <mergeCell ref="A7:B7"/>
    <mergeCell ref="A4:B4"/>
    <mergeCell ref="A5:B5"/>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29"/>
  <sheetViews>
    <sheetView tabSelected="1" workbookViewId="0">
      <selection activeCell="E19" sqref="E19"/>
    </sheetView>
  </sheetViews>
  <sheetFormatPr defaultRowHeight="15" x14ac:dyDescent="0.25"/>
  <cols>
    <col min="1" max="2" width="11.28515625" customWidth="1"/>
    <col min="3" max="3" width="40" style="45" customWidth="1"/>
    <col min="4" max="6" width="11" customWidth="1"/>
    <col min="7" max="7" width="9.5703125" bestFit="1" customWidth="1"/>
  </cols>
  <sheetData>
    <row r="14" spans="1:8" x14ac:dyDescent="0.25">
      <c r="A14" s="33" t="s">
        <v>19</v>
      </c>
    </row>
    <row r="16" spans="1:8" ht="15.75" thickBot="1" x14ac:dyDescent="0.3">
      <c r="A16" t="s">
        <v>135</v>
      </c>
      <c r="H16" s="44"/>
    </row>
    <row r="17" spans="1:15" ht="15.75" thickBot="1" x14ac:dyDescent="0.3">
      <c r="G17" s="220" t="s">
        <v>74</v>
      </c>
      <c r="H17" s="221"/>
      <c r="I17" s="221"/>
      <c r="J17" s="221"/>
      <c r="K17" s="222"/>
    </row>
    <row r="18" spans="1:15" ht="15.75" thickBot="1" x14ac:dyDescent="0.3">
      <c r="A18" s="48" t="s">
        <v>72</v>
      </c>
      <c r="B18" s="49" t="s">
        <v>73</v>
      </c>
      <c r="C18" s="50"/>
      <c r="D18" s="49" t="s">
        <v>71</v>
      </c>
      <c r="E18" s="49" t="s">
        <v>60</v>
      </c>
      <c r="G18" s="69" t="s">
        <v>2</v>
      </c>
      <c r="H18" s="69" t="s">
        <v>3</v>
      </c>
      <c r="I18" s="69" t="s">
        <v>4</v>
      </c>
      <c r="J18" s="69" t="s">
        <v>6</v>
      </c>
      <c r="K18" s="223" t="s">
        <v>4</v>
      </c>
      <c r="L18" s="47"/>
    </row>
    <row r="19" spans="1:15" ht="36" x14ac:dyDescent="0.25">
      <c r="A19" s="51" t="s">
        <v>1</v>
      </c>
      <c r="B19" s="52" t="s">
        <v>63</v>
      </c>
      <c r="C19" s="53" t="s">
        <v>75</v>
      </c>
      <c r="D19" s="66" t="s">
        <v>68</v>
      </c>
      <c r="E19" s="119"/>
      <c r="G19" s="54">
        <f>E19*0.6</f>
        <v>0</v>
      </c>
      <c r="H19" s="54"/>
      <c r="I19" s="54"/>
      <c r="J19" s="54">
        <f>E19*0.4</f>
        <v>0</v>
      </c>
      <c r="K19" s="224"/>
      <c r="N19" s="46"/>
      <c r="O19" s="46"/>
    </row>
    <row r="20" spans="1:15" ht="36" x14ac:dyDescent="0.25">
      <c r="A20" s="51" t="s">
        <v>1</v>
      </c>
      <c r="B20" s="55" t="s">
        <v>64</v>
      </c>
      <c r="C20" s="56" t="s">
        <v>75</v>
      </c>
      <c r="D20" s="67" t="s">
        <v>69</v>
      </c>
      <c r="E20" s="120"/>
      <c r="G20" s="57"/>
      <c r="H20" s="57">
        <f>E20*0.5</f>
        <v>0</v>
      </c>
      <c r="I20" s="57"/>
      <c r="J20" s="57">
        <f>E20*0.5</f>
        <v>0</v>
      </c>
      <c r="K20" s="225"/>
    </row>
    <row r="21" spans="1:15" ht="36" x14ac:dyDescent="0.25">
      <c r="A21" s="51" t="s">
        <v>1</v>
      </c>
      <c r="B21" s="55" t="s">
        <v>65</v>
      </c>
      <c r="C21" s="56" t="s">
        <v>75</v>
      </c>
      <c r="D21" s="67" t="s">
        <v>3</v>
      </c>
      <c r="E21" s="120"/>
      <c r="G21" s="57"/>
      <c r="H21" s="57">
        <f>K23</f>
        <v>0</v>
      </c>
      <c r="I21" s="57"/>
      <c r="J21" s="57"/>
      <c r="K21" s="225"/>
    </row>
    <row r="22" spans="1:15" ht="36" x14ac:dyDescent="0.25">
      <c r="A22" s="51" t="s">
        <v>1</v>
      </c>
      <c r="B22" s="55" t="s">
        <v>66</v>
      </c>
      <c r="C22" s="56" t="s">
        <v>75</v>
      </c>
      <c r="D22" s="67" t="s">
        <v>70</v>
      </c>
      <c r="E22" s="120"/>
      <c r="G22" s="57">
        <f>E22*0.5556</f>
        <v>0</v>
      </c>
      <c r="H22" s="57"/>
      <c r="I22" s="57">
        <f>E22*0.3333</f>
        <v>0</v>
      </c>
      <c r="J22" s="57">
        <f>E22*0.1111</f>
        <v>0</v>
      </c>
      <c r="K22" s="225"/>
    </row>
    <row r="23" spans="1:15" ht="36.75" thickBot="1" x14ac:dyDescent="0.3">
      <c r="A23" s="58" t="s">
        <v>7</v>
      </c>
      <c r="B23" s="59" t="s">
        <v>67</v>
      </c>
      <c r="C23" s="60" t="s">
        <v>75</v>
      </c>
      <c r="D23" s="68" t="s">
        <v>4</v>
      </c>
      <c r="E23" s="121"/>
      <c r="G23" s="61"/>
      <c r="H23" s="61"/>
      <c r="I23" s="61"/>
      <c r="J23" s="61"/>
      <c r="K23" s="61">
        <f>E23</f>
        <v>0</v>
      </c>
    </row>
    <row r="24" spans="1:15" ht="15.75" thickBot="1" x14ac:dyDescent="0.3">
      <c r="A24" s="62"/>
      <c r="B24" s="63" t="s">
        <v>8</v>
      </c>
      <c r="C24" s="64"/>
      <c r="D24" s="65"/>
      <c r="E24" s="49">
        <f t="shared" ref="E24" si="0">SUM(E19:E23)</f>
        <v>0</v>
      </c>
      <c r="G24" s="65">
        <f>SUM(G19:G22)</f>
        <v>0</v>
      </c>
      <c r="H24" s="65">
        <f>SUM(H19:H22)</f>
        <v>0</v>
      </c>
      <c r="I24" s="65">
        <f>SUM(I19:I22)</f>
        <v>0</v>
      </c>
      <c r="J24" s="65">
        <f>SUM(J19:J22)</f>
        <v>0</v>
      </c>
      <c r="K24" s="65">
        <f>K23</f>
        <v>0</v>
      </c>
    </row>
    <row r="25" spans="1:15" ht="15.75" thickBot="1" x14ac:dyDescent="0.3">
      <c r="D25" s="200" t="s">
        <v>61</v>
      </c>
      <c r="E25" s="202">
        <f>E24*0.22</f>
        <v>0</v>
      </c>
    </row>
    <row r="26" spans="1:15" ht="24.75" thickBot="1" x14ac:dyDescent="0.3">
      <c r="A26" t="s">
        <v>76</v>
      </c>
      <c r="D26" s="201" t="s">
        <v>13</v>
      </c>
      <c r="E26" s="203">
        <f>E25+E24</f>
        <v>0</v>
      </c>
    </row>
    <row r="28" spans="1:15" x14ac:dyDescent="0.25">
      <c r="C28" s="40" t="s">
        <v>134</v>
      </c>
      <c r="D28" s="113"/>
    </row>
    <row r="29" spans="1:15" x14ac:dyDescent="0.25">
      <c r="C29" s="118" t="s">
        <v>117</v>
      </c>
      <c r="D29" s="113">
        <f>E24</f>
        <v>0</v>
      </c>
    </row>
  </sheetData>
  <sheetProtection password="92A8" sheet="1" objects="1" scenarios="1" selectLockedCells="1"/>
  <mergeCells count="1">
    <mergeCell ref="G17:K17"/>
  </mergeCells>
  <pageMargins left="0.7" right="0.7" top="0.75" bottom="0.75" header="0.3" footer="0.3"/>
  <pageSetup paperSize="9" orientation="landscape" verticalDpi="0" r:id="rId1"/>
  <ignoredErrors>
    <ignoredError sqref="D21 G18:K1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14" sqref="B14"/>
    </sheetView>
  </sheetViews>
  <sheetFormatPr defaultRowHeight="15" x14ac:dyDescent="0.25"/>
  <cols>
    <col min="1" max="1" width="18.7109375" customWidth="1"/>
    <col min="2" max="3" width="18.140625" customWidth="1"/>
    <col min="4" max="4" width="14.140625" customWidth="1"/>
  </cols>
  <sheetData>
    <row r="1" spans="1:4" ht="162" customHeight="1" x14ac:dyDescent="0.25"/>
    <row r="3" spans="1:4" ht="19.5" customHeight="1" x14ac:dyDescent="0.25"/>
    <row r="5" spans="1:4" x14ac:dyDescent="0.25">
      <c r="A5" s="72" t="s">
        <v>19</v>
      </c>
    </row>
    <row r="7" spans="1:4" s="1" customFormat="1" ht="18.75" x14ac:dyDescent="0.3">
      <c r="A7" s="73" t="s">
        <v>110</v>
      </c>
    </row>
    <row r="8" spans="1:4" ht="15.75" thickBot="1" x14ac:dyDescent="0.3"/>
    <row r="9" spans="1:4" s="5" customFormat="1" ht="16.5" thickBot="1" x14ac:dyDescent="0.3">
      <c r="A9" s="3" t="s">
        <v>107</v>
      </c>
      <c r="B9" s="4" t="s">
        <v>60</v>
      </c>
      <c r="C9" s="4" t="s">
        <v>10</v>
      </c>
      <c r="D9" s="4" t="s">
        <v>0</v>
      </c>
    </row>
    <row r="10" spans="1:4" s="8" customFormat="1" x14ac:dyDescent="0.25">
      <c r="A10" s="7" t="s">
        <v>108</v>
      </c>
      <c r="B10" s="74">
        <f>'MARJA 4.1.1 ČRNA DOLINA'!C51+'MARJA 4.1.4 STRŽENE LUŽE'!C51+'MARJA 4.1.5 MLAKE PRI TRZINU'!C42+'MARJA ČEŠENIŠKE 4.1.2 Dobrava'!C51+'MARJA ČEŠENIŠKE 4.1.2 Češenik'!C51+'MARJA MIŠJA 4.1.3 Knej'!C23+'MARJA MIŠJA 4.1.1 4.1.5 Marinčk'!C42+'MARJA MIŠJA 4.1.1 Kaplanovo'!C51+'MARJA PODHOM 4.1.1 4.1.5'!C52+'MARJA 4.1.2 JEZERC'!C51+'PoLJUBA 4.1.3 območje št. 7'!C49</f>
        <v>0</v>
      </c>
      <c r="C10" s="74">
        <f>B10*0.22</f>
        <v>0</v>
      </c>
      <c r="D10" s="74">
        <f>B10+C10</f>
        <v>0</v>
      </c>
    </row>
    <row r="11" spans="1:4" s="8" customFormat="1" x14ac:dyDescent="0.25">
      <c r="A11" s="9" t="s">
        <v>109</v>
      </c>
      <c r="B11" s="74">
        <f>'MARJA 4.1.1 ČRNA DOLINA'!C52+'MARJA 4.1.4 STRŽENE LUŽE'!C52+'MARJA ČEŠENIŠKE 4.1.2 Dobrava'!C52+'MARJA ČEŠENIŠKE 4.1.2 Češenik'!C52+'MARJA MIŠJA 4.1.1 Kaplanovo'!C52+'MARJA PODHOM 4.1.1 4.1.5'!C53+'MARJA 4.1.2 JEZERC'!C52</f>
        <v>0</v>
      </c>
      <c r="C11" s="75">
        <f>B11*0.22</f>
        <v>0</v>
      </c>
      <c r="D11" s="75">
        <f>B11+C11</f>
        <v>0</v>
      </c>
    </row>
    <row r="12" spans="1:4" s="8" customFormat="1" x14ac:dyDescent="0.25">
      <c r="A12" s="76" t="s">
        <v>115</v>
      </c>
      <c r="B12" s="74">
        <f>'MARJA 4.1.1 ČRNA DOLINA'!C53+'MARJA 4.1.4 STRŽENE LUŽE'!C53+'MARJA 4.1.5 MLAKE PRI TRZINU'!C43+'MARJA ČEŠENIŠKE 4.1.2 Dobrava'!C53+'MARJA ČEŠENIŠKE 4.1.2 Češenik'!C53+'MARJA MIŠJA 4.1.1 4.1.5 Marinčk'!C43+'MARJA PODHOM 4.1.1 4.1.5'!C54+'MARJA 4.1.2 JEZERC'!C53+'PoLJUBA 4.1.3 območje št. 7'!C50+'MARJA MIŠJA 4.1.1 Kaplanovo'!C53</f>
        <v>0</v>
      </c>
      <c r="C12" s="75">
        <f>B12*0.22</f>
        <v>0</v>
      </c>
      <c r="D12" s="75">
        <f>B12+C12</f>
        <v>0</v>
      </c>
    </row>
    <row r="13" spans="1:4" s="8" customFormat="1" x14ac:dyDescent="0.25">
      <c r="A13" s="76" t="s">
        <v>116</v>
      </c>
      <c r="B13" s="74">
        <f>'MARJA 4.1.1 ČRNA DOLINA'!C54+'MARJA 4.1.4 STRŽENE LUŽE'!C54+'MARJA 4.1.5 MLAKE PRI TRZINU'!C44+'MARJA ČEŠENIŠKE 4.1.2 Dobrava'!C54+'MARJA ČEŠENIŠKE 4.1.2 Češenik'!C54+'MARJA MIŠJA 4.1.1 4.1.5 Marinčk'!C44+'MARJA MIŠJA 4.1.1 Kaplanovo'!C54+'MARJA PODHOM 4.1.1 4.1.5'!C55+'MARJA 4.1.2 JEZERC'!C54+'PoLJUBA 4.1.3 območje št. 7'!C51</f>
        <v>0</v>
      </c>
      <c r="C13" s="75">
        <f t="shared" ref="C13:C14" si="0">B13*0.22</f>
        <v>0</v>
      </c>
      <c r="D13" s="75">
        <f t="shared" ref="D13:D14" si="1">B13+C13</f>
        <v>0</v>
      </c>
    </row>
    <row r="14" spans="1:4" s="8" customFormat="1" ht="15.75" thickBot="1" x14ac:dyDescent="0.3">
      <c r="A14" s="77" t="s">
        <v>117</v>
      </c>
      <c r="B14" s="109">
        <f>'MARJA 4.1.1 ČRNA DOLINA'!C55+'MARJA 4.1.4 STRŽENE LUŽE'!C55+'MARJA 4.1.5 MLAKE PRI TRZINU'!C45+'MARJA ČEŠENIŠKE 4.1.2 Dobrava'!C55+'MARJA ČEŠENIŠKE 4.1.2 Češenik'!C55+'MARJA MIŠJA 4.1.1 4.1.5 Marinčk'!C45+'MARJA MIŠJA 4.1.1 Kaplanovo'!C55+'MARJA PODHOM 4.1.1 4.1.5'!C56+'MARJA 4.1.2 JEZERC'!C55+'PoLJUBA 4.1.3 območje št. 7'!C52+'Predstavitvene delavnice'!E24</f>
        <v>0</v>
      </c>
      <c r="C14" s="78">
        <f t="shared" si="0"/>
        <v>0</v>
      </c>
      <c r="D14" s="79">
        <f t="shared" si="1"/>
        <v>0</v>
      </c>
    </row>
    <row r="15" spans="1:4" s="8" customFormat="1" ht="16.5" thickBot="1" x14ac:dyDescent="0.3">
      <c r="A15" s="80" t="s">
        <v>8</v>
      </c>
      <c r="B15" s="110">
        <f>SUM(B10:B14)</f>
        <v>0</v>
      </c>
      <c r="C15" s="43">
        <f>SUM(C10:C14)</f>
        <v>0</v>
      </c>
      <c r="D15" s="81">
        <f>SUM(D10:D14)</f>
        <v>0</v>
      </c>
    </row>
    <row r="16" spans="1:4" s="8" customFormat="1" x14ac:dyDescent="0.25">
      <c r="A16"/>
      <c r="B16"/>
    </row>
    <row r="17" spans="1:3" s="8" customFormat="1" x14ac:dyDescent="0.25">
      <c r="A17" s="82"/>
      <c r="B17"/>
      <c r="C17"/>
    </row>
    <row r="18" spans="1:3" s="10" customFormat="1" ht="15.75" x14ac:dyDescent="0.25">
      <c r="A18"/>
      <c r="B18"/>
      <c r="C18"/>
    </row>
    <row r="33" spans="1:1" x14ac:dyDescent="0.25">
      <c r="A33" s="83"/>
    </row>
  </sheetData>
  <sheetProtection password="92A8" sheet="1" objects="1" scenarios="1" selectLockedCells="1" selectUnlockedCells="1"/>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25" zoomScaleNormal="100" workbookViewId="0">
      <selection activeCell="C33" sqref="C33"/>
    </sheetView>
  </sheetViews>
  <sheetFormatPr defaultRowHeight="15" x14ac:dyDescent="0.25"/>
  <cols>
    <col min="1" max="1" width="6.42578125" style="84" customWidth="1"/>
    <col min="2" max="2" width="53.140625" style="85" customWidth="1"/>
    <col min="3" max="3" width="24.85546875" style="188" customWidth="1"/>
    <col min="4" max="16384" width="9.140625" style="85"/>
  </cols>
  <sheetData>
    <row r="1" spans="1:3" ht="210.75" customHeight="1" x14ac:dyDescent="0.25"/>
    <row r="2" spans="1:3" x14ac:dyDescent="0.25">
      <c r="A2" s="87" t="s">
        <v>19</v>
      </c>
    </row>
    <row r="3" spans="1:3" ht="32.25" customHeight="1" x14ac:dyDescent="0.25"/>
    <row r="4" spans="1:3" x14ac:dyDescent="0.25">
      <c r="A4" s="209" t="s">
        <v>112</v>
      </c>
      <c r="B4" s="209"/>
      <c r="C4" s="189"/>
    </row>
    <row r="5" spans="1:3" x14ac:dyDescent="0.25">
      <c r="A5" s="209" t="s">
        <v>113</v>
      </c>
      <c r="B5" s="209"/>
    </row>
    <row r="6" spans="1:3" ht="45.75" customHeight="1" x14ac:dyDescent="0.25"/>
    <row r="7" spans="1:3" x14ac:dyDescent="0.25">
      <c r="A7" s="208" t="s">
        <v>111</v>
      </c>
      <c r="B7" s="208"/>
      <c r="C7" s="189" t="s">
        <v>11</v>
      </c>
    </row>
    <row r="8" spans="1:3" s="91" customFormat="1" ht="30" x14ac:dyDescent="0.25">
      <c r="A8" s="89" t="s">
        <v>77</v>
      </c>
      <c r="B8" s="90" t="s">
        <v>20</v>
      </c>
      <c r="C8" s="190"/>
    </row>
    <row r="9" spans="1:3" x14ac:dyDescent="0.25">
      <c r="B9" s="90"/>
      <c r="C9" s="191"/>
    </row>
    <row r="10" spans="1:3" ht="105" x14ac:dyDescent="0.25">
      <c r="A10" s="84" t="s">
        <v>78</v>
      </c>
      <c r="B10" s="90" t="s">
        <v>29</v>
      </c>
      <c r="C10" s="190"/>
    </row>
    <row r="11" spans="1:3" x14ac:dyDescent="0.25">
      <c r="B11" s="90"/>
      <c r="C11" s="191"/>
    </row>
    <row r="12" spans="1:3" ht="225" x14ac:dyDescent="0.25">
      <c r="A12" s="84" t="s">
        <v>79</v>
      </c>
      <c r="B12" s="90" t="s">
        <v>30</v>
      </c>
      <c r="C12" s="190"/>
    </row>
    <row r="13" spans="1:3" x14ac:dyDescent="0.25">
      <c r="B13" s="90"/>
      <c r="C13" s="191"/>
    </row>
    <row r="14" spans="1:3" ht="90" x14ac:dyDescent="0.25">
      <c r="A14" s="84" t="s">
        <v>80</v>
      </c>
      <c r="B14" s="90" t="s">
        <v>103</v>
      </c>
      <c r="C14" s="190"/>
    </row>
    <row r="15" spans="1:3" x14ac:dyDescent="0.25">
      <c r="B15" s="90"/>
      <c r="C15" s="191"/>
    </row>
    <row r="16" spans="1:3" ht="75" x14ac:dyDescent="0.25">
      <c r="A16" s="84" t="s">
        <v>81</v>
      </c>
      <c r="B16" s="90" t="s">
        <v>104</v>
      </c>
      <c r="C16" s="190"/>
    </row>
    <row r="17" spans="1:7" x14ac:dyDescent="0.25">
      <c r="B17" s="90"/>
      <c r="C17" s="191"/>
    </row>
    <row r="18" spans="1:7" ht="90" x14ac:dyDescent="0.25">
      <c r="A18" s="84" t="s">
        <v>82</v>
      </c>
      <c r="B18" s="90" t="s">
        <v>106</v>
      </c>
      <c r="C18" s="190"/>
    </row>
    <row r="19" spans="1:7" x14ac:dyDescent="0.25">
      <c r="B19" s="90"/>
      <c r="C19" s="191"/>
    </row>
    <row r="20" spans="1:7" ht="75" x14ac:dyDescent="0.25">
      <c r="A20" s="84" t="s">
        <v>83</v>
      </c>
      <c r="B20" s="90" t="s">
        <v>105</v>
      </c>
      <c r="C20" s="190"/>
    </row>
    <row r="21" spans="1:7" x14ac:dyDescent="0.25">
      <c r="B21" s="90"/>
      <c r="C21" s="191"/>
    </row>
    <row r="22" spans="1:7" ht="135" x14ac:dyDescent="0.25">
      <c r="A22" s="84" t="s">
        <v>84</v>
      </c>
      <c r="B22" s="90" t="s">
        <v>120</v>
      </c>
      <c r="C22" s="190"/>
      <c r="G22" s="93"/>
    </row>
    <row r="23" spans="1:7" x14ac:dyDescent="0.25">
      <c r="B23" s="90"/>
      <c r="C23" s="192"/>
      <c r="G23" s="93"/>
    </row>
    <row r="24" spans="1:7" ht="120" x14ac:dyDescent="0.25">
      <c r="A24" s="84" t="s">
        <v>85</v>
      </c>
      <c r="B24" s="90" t="s">
        <v>121</v>
      </c>
      <c r="C24" s="193"/>
      <c r="G24" s="93"/>
    </row>
    <row r="25" spans="1:7" x14ac:dyDescent="0.25">
      <c r="B25" s="90"/>
      <c r="C25" s="192"/>
      <c r="G25" s="93"/>
    </row>
    <row r="26" spans="1:7" ht="75" customHeight="1" x14ac:dyDescent="0.25">
      <c r="A26" s="84" t="s">
        <v>86</v>
      </c>
      <c r="B26" s="90" t="s">
        <v>122</v>
      </c>
      <c r="C26" s="193"/>
      <c r="G26" s="93"/>
    </row>
    <row r="27" spans="1:7" ht="15" customHeight="1" x14ac:dyDescent="0.25">
      <c r="B27" s="90"/>
      <c r="C27" s="192"/>
      <c r="G27" s="93"/>
    </row>
    <row r="28" spans="1:7" ht="90" x14ac:dyDescent="0.25">
      <c r="A28" s="84" t="s">
        <v>87</v>
      </c>
      <c r="B28" s="90" t="s">
        <v>123</v>
      </c>
      <c r="C28" s="193"/>
      <c r="G28" s="93"/>
    </row>
    <row r="29" spans="1:7" x14ac:dyDescent="0.25">
      <c r="A29" s="94"/>
      <c r="B29" s="95"/>
      <c r="C29" s="194"/>
      <c r="G29" s="97"/>
    </row>
    <row r="30" spans="1:7" x14ac:dyDescent="0.25">
      <c r="B30" s="98" t="s">
        <v>9</v>
      </c>
      <c r="C30" s="192">
        <f>SUM(C8:C29)</f>
        <v>0</v>
      </c>
      <c r="G30" s="97"/>
    </row>
    <row r="31" spans="1:7" x14ac:dyDescent="0.25">
      <c r="B31" s="98"/>
      <c r="C31" s="192"/>
      <c r="G31" s="97"/>
    </row>
    <row r="32" spans="1:7" ht="84" customHeight="1" x14ac:dyDescent="0.25">
      <c r="A32" s="210" t="s">
        <v>137</v>
      </c>
      <c r="B32" s="210"/>
      <c r="C32" s="192"/>
    </row>
    <row r="33" spans="1:9" ht="63" customHeight="1" x14ac:dyDescent="0.25">
      <c r="A33" s="84" t="s">
        <v>88</v>
      </c>
      <c r="B33" s="112" t="s">
        <v>21</v>
      </c>
      <c r="C33" s="193"/>
    </row>
    <row r="34" spans="1:9" ht="15" customHeight="1" x14ac:dyDescent="0.25">
      <c r="B34" s="91"/>
      <c r="C34" s="192"/>
    </row>
    <row r="35" spans="1:9" ht="45" x14ac:dyDescent="0.25">
      <c r="A35" s="84" t="s">
        <v>89</v>
      </c>
      <c r="B35" s="99" t="s">
        <v>114</v>
      </c>
      <c r="C35" s="193"/>
      <c r="H35" s="207"/>
      <c r="I35" s="207"/>
    </row>
    <row r="36" spans="1:9" x14ac:dyDescent="0.25">
      <c r="B36" s="91"/>
      <c r="C36" s="192"/>
    </row>
    <row r="37" spans="1:9" ht="60" x14ac:dyDescent="0.25">
      <c r="A37" s="100" t="s">
        <v>90</v>
      </c>
      <c r="B37" s="99" t="s">
        <v>118</v>
      </c>
      <c r="C37" s="190"/>
    </row>
    <row r="38" spans="1:9" x14ac:dyDescent="0.25">
      <c r="A38" s="100"/>
      <c r="B38" s="102"/>
      <c r="C38" s="191"/>
    </row>
    <row r="39" spans="1:9" ht="75" x14ac:dyDescent="0.25">
      <c r="A39" s="84" t="s">
        <v>91</v>
      </c>
      <c r="B39" s="99" t="s">
        <v>22</v>
      </c>
      <c r="C39" s="193"/>
    </row>
    <row r="40" spans="1:9" ht="16.5" customHeight="1" x14ac:dyDescent="0.25">
      <c r="A40" s="114"/>
      <c r="B40" s="91"/>
      <c r="C40" s="192"/>
    </row>
    <row r="41" spans="1:9" ht="30" x14ac:dyDescent="0.25">
      <c r="A41" s="103" t="s">
        <v>92</v>
      </c>
      <c r="B41" s="90" t="s">
        <v>136</v>
      </c>
      <c r="C41" s="193"/>
    </row>
    <row r="42" spans="1:9" x14ac:dyDescent="0.25">
      <c r="A42" s="94"/>
      <c r="B42" s="104"/>
      <c r="C42" s="194"/>
    </row>
    <row r="43" spans="1:9" x14ac:dyDescent="0.25">
      <c r="B43" s="98" t="s">
        <v>9</v>
      </c>
      <c r="C43" s="192">
        <f>SUM(C33:C42)</f>
        <v>0</v>
      </c>
    </row>
    <row r="44" spans="1:9" x14ac:dyDescent="0.25">
      <c r="C44" s="191"/>
    </row>
    <row r="45" spans="1:9" x14ac:dyDescent="0.25">
      <c r="C45" s="191"/>
    </row>
    <row r="46" spans="1:9" x14ac:dyDescent="0.25">
      <c r="A46" s="105" t="s">
        <v>12</v>
      </c>
      <c r="C46" s="191">
        <f>C30+C43</f>
        <v>0</v>
      </c>
    </row>
    <row r="47" spans="1:9" x14ac:dyDescent="0.25">
      <c r="A47" s="105" t="s">
        <v>10</v>
      </c>
      <c r="C47" s="192">
        <f>C46*0.22</f>
        <v>0</v>
      </c>
    </row>
    <row r="48" spans="1:9" ht="15.75" thickBot="1" x14ac:dyDescent="0.3">
      <c r="A48" s="106" t="s">
        <v>13</v>
      </c>
      <c r="B48" s="107"/>
      <c r="C48" s="195">
        <f>C46+C47</f>
        <v>0</v>
      </c>
    </row>
    <row r="49" spans="1:3" x14ac:dyDescent="0.25">
      <c r="A49" s="105"/>
    </row>
    <row r="50" spans="1:3" x14ac:dyDescent="0.25">
      <c r="B50" s="145" t="s">
        <v>132</v>
      </c>
    </row>
    <row r="51" spans="1:3" x14ac:dyDescent="0.25">
      <c r="B51" s="117" t="s">
        <v>108</v>
      </c>
      <c r="C51" s="192">
        <f>SUM(C33+C22+C14+C12+C10+C8)</f>
        <v>0</v>
      </c>
    </row>
    <row r="52" spans="1:3" x14ac:dyDescent="0.25">
      <c r="B52" s="117" t="s">
        <v>128</v>
      </c>
      <c r="C52" s="192">
        <f>SUM(C35/2+C37+C39+C41)</f>
        <v>0</v>
      </c>
    </row>
    <row r="53" spans="1:3" x14ac:dyDescent="0.25">
      <c r="B53" s="117" t="s">
        <v>115</v>
      </c>
      <c r="C53" s="192">
        <f>SUM(C16+C24)</f>
        <v>0</v>
      </c>
    </row>
    <row r="54" spans="1:3" x14ac:dyDescent="0.25">
      <c r="B54" s="117" t="s">
        <v>116</v>
      </c>
      <c r="C54" s="192">
        <f>SUM(C18+C26)</f>
        <v>0</v>
      </c>
    </row>
    <row r="55" spans="1:3" x14ac:dyDescent="0.25">
      <c r="B55" s="117" t="s">
        <v>117</v>
      </c>
      <c r="C55" s="192">
        <f>SUM(C20+C28+C35/2)</f>
        <v>0</v>
      </c>
    </row>
  </sheetData>
  <sheetProtection password="92A8" sheet="1" objects="1" scenarios="1" selectLockedCells="1"/>
  <mergeCells count="5">
    <mergeCell ref="H35:I35"/>
    <mergeCell ref="A7:B7"/>
    <mergeCell ref="A4:B4"/>
    <mergeCell ref="A5:B5"/>
    <mergeCell ref="A32:B3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25" workbookViewId="0">
      <selection activeCell="C41" sqref="C41"/>
    </sheetView>
  </sheetViews>
  <sheetFormatPr defaultRowHeight="15" x14ac:dyDescent="0.25"/>
  <cols>
    <col min="1" max="1" width="18.7109375" style="139" customWidth="1"/>
    <col min="2" max="2" width="53.140625" style="143" customWidth="1"/>
    <col min="3" max="3" width="24.85546875" style="86" customWidth="1"/>
    <col min="4" max="8" width="9.140625" style="85"/>
    <col min="9" max="9" width="69.42578125" style="102" customWidth="1"/>
    <col min="10" max="16384" width="9.140625" style="85"/>
  </cols>
  <sheetData>
    <row r="1" spans="1:9" ht="215.25" customHeight="1" x14ac:dyDescent="0.25"/>
    <row r="2" spans="1:9" x14ac:dyDescent="0.25">
      <c r="A2" s="181" t="s">
        <v>19</v>
      </c>
    </row>
    <row r="4" spans="1:9" s="182" customFormat="1" ht="23.25" x14ac:dyDescent="0.35">
      <c r="A4" s="212" t="s">
        <v>14</v>
      </c>
      <c r="B4" s="212"/>
      <c r="C4" s="88"/>
      <c r="I4" s="183"/>
    </row>
    <row r="5" spans="1:9" s="182" customFormat="1" ht="23.25" x14ac:dyDescent="0.35">
      <c r="A5" s="212" t="s">
        <v>46</v>
      </c>
      <c r="B5" s="212"/>
      <c r="C5" s="86"/>
      <c r="I5" s="184"/>
    </row>
    <row r="6" spans="1:9" x14ac:dyDescent="0.25">
      <c r="B6" s="185"/>
    </row>
    <row r="7" spans="1:9" x14ac:dyDescent="0.25">
      <c r="A7" s="211" t="s">
        <v>31</v>
      </c>
      <c r="B7" s="211"/>
      <c r="C7" s="88" t="s">
        <v>11</v>
      </c>
      <c r="I7" s="26"/>
    </row>
    <row r="8" spans="1:9" ht="30" x14ac:dyDescent="0.25">
      <c r="A8" s="103" t="s">
        <v>77</v>
      </c>
      <c r="B8" s="130" t="s">
        <v>20</v>
      </c>
      <c r="C8" s="190"/>
      <c r="I8" s="186"/>
    </row>
    <row r="9" spans="1:9" x14ac:dyDescent="0.25">
      <c r="A9" s="84"/>
      <c r="B9" s="130"/>
      <c r="C9" s="101"/>
      <c r="I9" s="186"/>
    </row>
    <row r="10" spans="1:9" ht="105" x14ac:dyDescent="0.25">
      <c r="A10" s="84" t="s">
        <v>78</v>
      </c>
      <c r="B10" s="130" t="s">
        <v>29</v>
      </c>
      <c r="C10" s="132"/>
    </row>
    <row r="11" spans="1:9" x14ac:dyDescent="0.25">
      <c r="A11" s="84"/>
      <c r="B11" s="130"/>
      <c r="C11" s="101"/>
      <c r="I11" s="26"/>
    </row>
    <row r="12" spans="1:9" ht="225" x14ac:dyDescent="0.25">
      <c r="A12" s="84" t="s">
        <v>79</v>
      </c>
      <c r="B12" s="130" t="s">
        <v>30</v>
      </c>
      <c r="C12" s="132"/>
    </row>
    <row r="13" spans="1:9" x14ac:dyDescent="0.25">
      <c r="B13" s="130"/>
      <c r="C13" s="101"/>
      <c r="I13" s="130"/>
    </row>
    <row r="14" spans="1:9" ht="90" x14ac:dyDescent="0.25">
      <c r="A14" s="84" t="s">
        <v>80</v>
      </c>
      <c r="B14" s="90" t="s">
        <v>103</v>
      </c>
      <c r="C14" s="132"/>
      <c r="I14" s="85"/>
    </row>
    <row r="15" spans="1:9" x14ac:dyDescent="0.25">
      <c r="A15" s="84"/>
      <c r="B15" s="90"/>
      <c r="C15" s="101"/>
      <c r="I15" s="85"/>
    </row>
    <row r="16" spans="1:9" ht="75" x14ac:dyDescent="0.25">
      <c r="A16" s="84" t="s">
        <v>81</v>
      </c>
      <c r="B16" s="90" t="s">
        <v>104</v>
      </c>
      <c r="C16" s="132"/>
      <c r="I16" s="85"/>
    </row>
    <row r="17" spans="1:9" x14ac:dyDescent="0.25">
      <c r="A17" s="84"/>
      <c r="B17" s="90"/>
      <c r="C17" s="101"/>
      <c r="I17" s="85"/>
    </row>
    <row r="18" spans="1:9" ht="90" x14ac:dyDescent="0.25">
      <c r="A18" s="84" t="s">
        <v>82</v>
      </c>
      <c r="B18" s="90" t="s">
        <v>106</v>
      </c>
      <c r="C18" s="132"/>
      <c r="I18" s="85"/>
    </row>
    <row r="19" spans="1:9" x14ac:dyDescent="0.25">
      <c r="A19" s="84"/>
      <c r="B19" s="90"/>
      <c r="C19" s="101"/>
      <c r="I19" s="85"/>
    </row>
    <row r="20" spans="1:9" ht="75" x14ac:dyDescent="0.25">
      <c r="A20" s="84" t="s">
        <v>83</v>
      </c>
      <c r="B20" s="90" t="s">
        <v>105</v>
      </c>
      <c r="C20" s="132"/>
      <c r="I20" s="85"/>
    </row>
    <row r="21" spans="1:9" x14ac:dyDescent="0.25">
      <c r="A21" s="84"/>
      <c r="B21" s="90"/>
      <c r="C21" s="101"/>
      <c r="I21" s="85"/>
    </row>
    <row r="22" spans="1:9" ht="135" x14ac:dyDescent="0.25">
      <c r="A22" s="84" t="s">
        <v>84</v>
      </c>
      <c r="B22" s="90" t="s">
        <v>124</v>
      </c>
      <c r="C22" s="132"/>
      <c r="G22" s="93"/>
      <c r="I22" s="85"/>
    </row>
    <row r="23" spans="1:9" x14ac:dyDescent="0.25">
      <c r="A23" s="84"/>
      <c r="B23" s="90"/>
      <c r="C23" s="92"/>
      <c r="G23" s="93"/>
      <c r="I23" s="85"/>
    </row>
    <row r="24" spans="1:9" ht="120" x14ac:dyDescent="0.25">
      <c r="A24" s="84" t="s">
        <v>85</v>
      </c>
      <c r="B24" s="90" t="s">
        <v>125</v>
      </c>
      <c r="C24" s="134"/>
      <c r="G24" s="93"/>
      <c r="I24" s="85"/>
    </row>
    <row r="25" spans="1:9" x14ac:dyDescent="0.25">
      <c r="A25" s="84"/>
      <c r="B25" s="90"/>
      <c r="C25" s="92"/>
      <c r="G25" s="93"/>
      <c r="I25" s="85"/>
    </row>
    <row r="26" spans="1:9" ht="75" customHeight="1" x14ac:dyDescent="0.25">
      <c r="A26" s="84" t="s">
        <v>86</v>
      </c>
      <c r="B26" s="90" t="s">
        <v>126</v>
      </c>
      <c r="C26" s="134"/>
      <c r="G26" s="93"/>
      <c r="I26" s="85"/>
    </row>
    <row r="27" spans="1:9" ht="15" customHeight="1" x14ac:dyDescent="0.25">
      <c r="A27" s="84"/>
      <c r="B27" s="90"/>
      <c r="C27" s="92"/>
      <c r="G27" s="93"/>
      <c r="I27" s="85"/>
    </row>
    <row r="28" spans="1:9" ht="90.75" customHeight="1" x14ac:dyDescent="0.25">
      <c r="A28" s="84" t="s">
        <v>87</v>
      </c>
      <c r="B28" s="90" t="s">
        <v>123</v>
      </c>
      <c r="C28" s="134"/>
      <c r="G28" s="93"/>
      <c r="I28" s="85"/>
    </row>
    <row r="29" spans="1:9" x14ac:dyDescent="0.25">
      <c r="A29" s="156"/>
      <c r="B29" s="95"/>
      <c r="C29" s="96"/>
      <c r="I29" s="130"/>
    </row>
    <row r="30" spans="1:9" x14ac:dyDescent="0.25">
      <c r="B30" s="170" t="s">
        <v>9</v>
      </c>
      <c r="C30" s="92">
        <f>SUM(C8:C29)</f>
        <v>0</v>
      </c>
      <c r="I30" s="130"/>
    </row>
    <row r="31" spans="1:9" x14ac:dyDescent="0.25">
      <c r="B31" s="170"/>
      <c r="C31" s="92"/>
      <c r="I31" s="130"/>
    </row>
    <row r="32" spans="1:9" ht="66.75" customHeight="1" x14ac:dyDescent="0.25">
      <c r="A32" s="210" t="s">
        <v>138</v>
      </c>
      <c r="B32" s="210"/>
      <c r="C32" s="92"/>
      <c r="I32" s="130"/>
    </row>
    <row r="33" spans="1:9" ht="60" x14ac:dyDescent="0.25">
      <c r="A33" s="114" t="s">
        <v>88</v>
      </c>
      <c r="B33" s="112" t="s">
        <v>21</v>
      </c>
      <c r="C33" s="134"/>
      <c r="I33" s="130"/>
    </row>
    <row r="34" spans="1:9" x14ac:dyDescent="0.25">
      <c r="A34" s="84"/>
      <c r="B34" s="91"/>
      <c r="C34" s="92"/>
      <c r="I34" s="26"/>
    </row>
    <row r="35" spans="1:9" ht="45" x14ac:dyDescent="0.25">
      <c r="A35" s="84" t="s">
        <v>89</v>
      </c>
      <c r="B35" s="99" t="s">
        <v>114</v>
      </c>
      <c r="C35" s="134"/>
    </row>
    <row r="36" spans="1:9" x14ac:dyDescent="0.25">
      <c r="A36" s="84"/>
      <c r="B36" s="91"/>
      <c r="C36" s="92"/>
      <c r="I36" s="26"/>
    </row>
    <row r="37" spans="1:9" ht="70.5" customHeight="1" x14ac:dyDescent="0.25">
      <c r="A37" s="100" t="s">
        <v>90</v>
      </c>
      <c r="B37" s="90" t="s">
        <v>118</v>
      </c>
      <c r="C37" s="132"/>
    </row>
    <row r="38" spans="1:9" x14ac:dyDescent="0.25">
      <c r="A38" s="100"/>
      <c r="B38" s="102"/>
      <c r="C38" s="101"/>
      <c r="I38" s="34"/>
    </row>
    <row r="39" spans="1:9" ht="75" customHeight="1" x14ac:dyDescent="0.25">
      <c r="A39" s="84" t="s">
        <v>91</v>
      </c>
      <c r="B39" s="99" t="s">
        <v>22</v>
      </c>
      <c r="C39" s="134"/>
    </row>
    <row r="40" spans="1:9" x14ac:dyDescent="0.25">
      <c r="A40" s="114"/>
      <c r="B40" s="91"/>
      <c r="C40" s="92"/>
      <c r="I40" s="34"/>
    </row>
    <row r="41" spans="1:9" ht="30" x14ac:dyDescent="0.25">
      <c r="A41" s="103" t="s">
        <v>92</v>
      </c>
      <c r="B41" s="90" t="s">
        <v>136</v>
      </c>
      <c r="C41" s="134"/>
    </row>
    <row r="42" spans="1:9" x14ac:dyDescent="0.25">
      <c r="A42" s="156"/>
      <c r="B42" s="95"/>
      <c r="C42" s="96"/>
      <c r="I42" s="34"/>
    </row>
    <row r="43" spans="1:9" x14ac:dyDescent="0.25">
      <c r="B43" s="170" t="s">
        <v>9</v>
      </c>
      <c r="C43" s="92">
        <f>SUM(C33:C42)</f>
        <v>0</v>
      </c>
    </row>
    <row r="44" spans="1:9" x14ac:dyDescent="0.25">
      <c r="B44" s="170"/>
      <c r="C44" s="101"/>
      <c r="I44" s="34"/>
    </row>
    <row r="45" spans="1:9" x14ac:dyDescent="0.25">
      <c r="B45" s="170"/>
      <c r="C45" s="101"/>
    </row>
    <row r="46" spans="1:9" x14ac:dyDescent="0.25">
      <c r="A46" s="152" t="s">
        <v>12</v>
      </c>
      <c r="B46" s="170">
        <f>SUM(C35+C48)</f>
        <v>0</v>
      </c>
      <c r="C46" s="101">
        <f>C30+C43</f>
        <v>0</v>
      </c>
      <c r="I46" s="34"/>
    </row>
    <row r="47" spans="1:9" x14ac:dyDescent="0.25">
      <c r="A47" s="152" t="s">
        <v>10</v>
      </c>
      <c r="B47" s="170">
        <f>B46*0.22</f>
        <v>0</v>
      </c>
      <c r="C47" s="92">
        <f>C46*0.22</f>
        <v>0</v>
      </c>
    </row>
    <row r="48" spans="1:9" ht="15.75" thickBot="1" x14ac:dyDescent="0.3">
      <c r="A48" s="153" t="s">
        <v>13</v>
      </c>
      <c r="B48" s="187">
        <f>SUM(B46:B47)</f>
        <v>0</v>
      </c>
      <c r="C48" s="108">
        <f>C46+C47</f>
        <v>0</v>
      </c>
      <c r="I48" s="26"/>
    </row>
    <row r="49" spans="1:9" x14ac:dyDescent="0.25">
      <c r="A49" s="152"/>
      <c r="B49" s="170"/>
      <c r="I49" s="34"/>
    </row>
    <row r="50" spans="1:9" x14ac:dyDescent="0.25">
      <c r="A50" s="152"/>
      <c r="B50" s="145" t="s">
        <v>132</v>
      </c>
    </row>
    <row r="51" spans="1:9" x14ac:dyDescent="0.25">
      <c r="A51" s="152"/>
      <c r="B51" s="117" t="s">
        <v>108</v>
      </c>
      <c r="C51" s="92">
        <f>SUM(C33+C22+C14+C12+C10+C8)</f>
        <v>0</v>
      </c>
    </row>
    <row r="52" spans="1:9" x14ac:dyDescent="0.25">
      <c r="B52" s="117" t="s">
        <v>128</v>
      </c>
      <c r="C52" s="92">
        <f>SUM(C35/2+C37+C39+C41)</f>
        <v>0</v>
      </c>
      <c r="I52" s="26"/>
    </row>
    <row r="53" spans="1:9" x14ac:dyDescent="0.25">
      <c r="B53" s="117" t="s">
        <v>115</v>
      </c>
      <c r="C53" s="92">
        <f>SUM(C16+C24)</f>
        <v>0</v>
      </c>
      <c r="I53" s="26"/>
    </row>
    <row r="54" spans="1:9" x14ac:dyDescent="0.25">
      <c r="B54" s="117" t="s">
        <v>116</v>
      </c>
      <c r="C54" s="92">
        <f>SUM(C18+C26)</f>
        <v>0</v>
      </c>
    </row>
    <row r="55" spans="1:9" x14ac:dyDescent="0.25">
      <c r="B55" s="117" t="s">
        <v>117</v>
      </c>
      <c r="C55" s="92">
        <f>SUM(C20+C28+C35/2)</f>
        <v>0</v>
      </c>
      <c r="I55" s="26"/>
    </row>
    <row r="56" spans="1:9" x14ac:dyDescent="0.25">
      <c r="I56" s="26"/>
    </row>
    <row r="57" spans="1:9" x14ac:dyDescent="0.25">
      <c r="I57" s="26"/>
    </row>
  </sheetData>
  <sheetProtection password="92A8" sheet="1" objects="1" scenarios="1" selectLockedCells="1"/>
  <mergeCells count="4">
    <mergeCell ref="A7:B7"/>
    <mergeCell ref="A4:B4"/>
    <mergeCell ref="A5:B5"/>
    <mergeCell ref="A32:B32"/>
  </mergeCells>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3" workbookViewId="0">
      <selection activeCell="C8" sqref="C8"/>
    </sheetView>
  </sheetViews>
  <sheetFormatPr defaultRowHeight="15" x14ac:dyDescent="0.25"/>
  <cols>
    <col min="1" max="1" width="18.7109375" style="139" customWidth="1"/>
    <col min="2" max="2" width="53.140625" style="164" customWidth="1"/>
    <col min="3" max="3" width="21.85546875" style="196" customWidth="1"/>
    <col min="4" max="7" width="9.140625" style="164"/>
    <col min="8" max="8" width="69.42578125" style="172" customWidth="1"/>
    <col min="9" max="16384" width="9.140625" style="164"/>
  </cols>
  <sheetData>
    <row r="1" spans="1:8" ht="204" customHeight="1" x14ac:dyDescent="0.25">
      <c r="A1" s="171"/>
    </row>
    <row r="2" spans="1:8" x14ac:dyDescent="0.25">
      <c r="A2" s="171" t="s">
        <v>19</v>
      </c>
    </row>
    <row r="4" spans="1:8" ht="23.25" x14ac:dyDescent="0.25">
      <c r="A4" s="213" t="s">
        <v>15</v>
      </c>
      <c r="B4" s="213"/>
      <c r="C4" s="197" t="s">
        <v>11</v>
      </c>
    </row>
    <row r="5" spans="1:8" ht="23.25" x14ac:dyDescent="0.25">
      <c r="A5" s="213" t="s">
        <v>47</v>
      </c>
      <c r="B5" s="213"/>
      <c r="H5" s="173"/>
    </row>
    <row r="6" spans="1:8" ht="23.25" x14ac:dyDescent="0.25">
      <c r="A6" s="155"/>
      <c r="B6" s="174"/>
    </row>
    <row r="7" spans="1:8" x14ac:dyDescent="0.25">
      <c r="A7" s="211" t="s">
        <v>32</v>
      </c>
      <c r="B7" s="211"/>
      <c r="C7" s="101"/>
      <c r="H7" s="29"/>
    </row>
    <row r="8" spans="1:8" ht="30" x14ac:dyDescent="0.25">
      <c r="A8" s="103" t="s">
        <v>77</v>
      </c>
      <c r="B8" s="130" t="s">
        <v>20</v>
      </c>
      <c r="C8" s="132"/>
      <c r="H8" s="175"/>
    </row>
    <row r="9" spans="1:8" x14ac:dyDescent="0.25">
      <c r="A9" s="84"/>
      <c r="B9" s="130"/>
      <c r="C9" s="101"/>
      <c r="H9" s="175"/>
    </row>
    <row r="10" spans="1:8" ht="105" x14ac:dyDescent="0.25">
      <c r="A10" s="84" t="s">
        <v>78</v>
      </c>
      <c r="B10" s="130" t="s">
        <v>33</v>
      </c>
      <c r="C10" s="132"/>
    </row>
    <row r="11" spans="1:8" x14ac:dyDescent="0.25">
      <c r="A11" s="84"/>
      <c r="B11" s="130"/>
      <c r="C11" s="101"/>
      <c r="H11" s="29"/>
    </row>
    <row r="12" spans="1:8" ht="225" x14ac:dyDescent="0.25">
      <c r="A12" s="84" t="s">
        <v>79</v>
      </c>
      <c r="B12" s="130" t="s">
        <v>34</v>
      </c>
      <c r="C12" s="132"/>
    </row>
    <row r="13" spans="1:8" x14ac:dyDescent="0.25">
      <c r="B13" s="130"/>
      <c r="C13" s="101"/>
      <c r="H13" s="130"/>
    </row>
    <row r="14" spans="1:8" s="85" customFormat="1" ht="90" x14ac:dyDescent="0.25">
      <c r="A14" s="84" t="s">
        <v>80</v>
      </c>
      <c r="B14" s="90" t="s">
        <v>103</v>
      </c>
      <c r="C14" s="134"/>
    </row>
    <row r="15" spans="1:8" s="85" customFormat="1" x14ac:dyDescent="0.25">
      <c r="A15" s="84"/>
      <c r="B15" s="90"/>
      <c r="C15" s="92"/>
    </row>
    <row r="16" spans="1:8" s="85" customFormat="1" ht="75" x14ac:dyDescent="0.25">
      <c r="A16" s="84" t="s">
        <v>81</v>
      </c>
      <c r="B16" s="90" t="s">
        <v>104</v>
      </c>
      <c r="C16" s="134"/>
    </row>
    <row r="17" spans="1:8" s="85" customFormat="1" x14ac:dyDescent="0.25">
      <c r="A17" s="84"/>
      <c r="B17" s="90"/>
      <c r="C17" s="92"/>
    </row>
    <row r="18" spans="1:8" s="85" customFormat="1" ht="90" x14ac:dyDescent="0.25">
      <c r="A18" s="84" t="s">
        <v>82</v>
      </c>
      <c r="B18" s="90" t="s">
        <v>106</v>
      </c>
      <c r="C18" s="134"/>
    </row>
    <row r="19" spans="1:8" s="85" customFormat="1" x14ac:dyDescent="0.25">
      <c r="A19" s="84"/>
      <c r="B19" s="90"/>
      <c r="C19" s="92"/>
    </row>
    <row r="20" spans="1:8" s="85" customFormat="1" ht="75" x14ac:dyDescent="0.25">
      <c r="A20" s="84" t="s">
        <v>83</v>
      </c>
      <c r="B20" s="90" t="s">
        <v>105</v>
      </c>
      <c r="C20" s="134"/>
    </row>
    <row r="21" spans="1:8" s="85" customFormat="1" x14ac:dyDescent="0.25">
      <c r="A21" s="84"/>
      <c r="B21" s="90"/>
      <c r="C21" s="92"/>
    </row>
    <row r="22" spans="1:8" s="85" customFormat="1" ht="135" x14ac:dyDescent="0.25">
      <c r="A22" s="84" t="s">
        <v>84</v>
      </c>
      <c r="B22" s="90" t="s">
        <v>124</v>
      </c>
      <c r="C22" s="134"/>
      <c r="G22" s="93"/>
    </row>
    <row r="23" spans="1:8" s="85" customFormat="1" x14ac:dyDescent="0.25">
      <c r="A23" s="84"/>
      <c r="B23" s="90"/>
      <c r="C23" s="92"/>
      <c r="G23" s="93"/>
    </row>
    <row r="24" spans="1:8" s="85" customFormat="1" ht="120" x14ac:dyDescent="0.25">
      <c r="A24" s="84" t="s">
        <v>85</v>
      </c>
      <c r="B24" s="90" t="s">
        <v>125</v>
      </c>
      <c r="C24" s="134"/>
      <c r="G24" s="93"/>
    </row>
    <row r="25" spans="1:8" s="85" customFormat="1" x14ac:dyDescent="0.25">
      <c r="A25" s="84"/>
      <c r="B25" s="90"/>
      <c r="C25" s="92"/>
      <c r="G25" s="93"/>
    </row>
    <row r="26" spans="1:8" s="85" customFormat="1" ht="75" customHeight="1" x14ac:dyDescent="0.25">
      <c r="A26" s="84" t="s">
        <v>86</v>
      </c>
      <c r="B26" s="90" t="s">
        <v>126</v>
      </c>
      <c r="C26" s="134"/>
      <c r="G26" s="93"/>
    </row>
    <row r="27" spans="1:8" s="85" customFormat="1" ht="15" customHeight="1" x14ac:dyDescent="0.25">
      <c r="A27" s="84"/>
      <c r="B27" s="90"/>
      <c r="C27" s="92"/>
      <c r="G27" s="93"/>
    </row>
    <row r="28" spans="1:8" s="85" customFormat="1" ht="90.75" customHeight="1" x14ac:dyDescent="0.25">
      <c r="A28" s="84" t="s">
        <v>87</v>
      </c>
      <c r="B28" s="90" t="s">
        <v>123</v>
      </c>
      <c r="C28" s="134"/>
      <c r="G28" s="93"/>
    </row>
    <row r="29" spans="1:8" x14ac:dyDescent="0.25">
      <c r="B29" s="176"/>
      <c r="C29" s="92"/>
      <c r="H29" s="130"/>
    </row>
    <row r="30" spans="1:8" ht="45" x14ac:dyDescent="0.25">
      <c r="A30" s="139" t="s">
        <v>93</v>
      </c>
      <c r="B30" s="130" t="s">
        <v>23</v>
      </c>
      <c r="C30" s="134"/>
      <c r="H30" s="130"/>
    </row>
    <row r="31" spans="1:8" x14ac:dyDescent="0.25">
      <c r="A31" s="152"/>
      <c r="B31" s="163"/>
      <c r="C31" s="92"/>
      <c r="H31" s="130"/>
    </row>
    <row r="32" spans="1:8" ht="30" x14ac:dyDescent="0.25">
      <c r="A32" s="139" t="s">
        <v>94</v>
      </c>
      <c r="B32" s="99" t="s">
        <v>119</v>
      </c>
      <c r="C32" s="134"/>
      <c r="H32" s="130"/>
    </row>
    <row r="33" spans="1:8" ht="15.75" thickBot="1" x14ac:dyDescent="0.3">
      <c r="A33" s="177"/>
      <c r="B33" s="178"/>
      <c r="C33" s="198"/>
      <c r="H33" s="130"/>
    </row>
    <row r="34" spans="1:8" x14ac:dyDescent="0.25">
      <c r="A34" s="152"/>
      <c r="B34" s="163"/>
      <c r="C34" s="101">
        <f>SUM(C8:C33)</f>
        <v>0</v>
      </c>
      <c r="H34" s="29"/>
    </row>
    <row r="35" spans="1:8" x14ac:dyDescent="0.25">
      <c r="A35" s="152"/>
      <c r="B35" s="163"/>
      <c r="C35" s="101"/>
    </row>
    <row r="36" spans="1:8" x14ac:dyDescent="0.25">
      <c r="A36" s="152" t="s">
        <v>12</v>
      </c>
      <c r="B36" s="163"/>
      <c r="C36" s="101">
        <f>C34</f>
        <v>0</v>
      </c>
      <c r="H36" s="29"/>
    </row>
    <row r="37" spans="1:8" x14ac:dyDescent="0.25">
      <c r="A37" s="152" t="s">
        <v>10</v>
      </c>
      <c r="B37" s="163"/>
      <c r="C37" s="101">
        <f>C36*0.22</f>
        <v>0</v>
      </c>
    </row>
    <row r="38" spans="1:8" ht="15.75" thickBot="1" x14ac:dyDescent="0.3">
      <c r="A38" s="153" t="s">
        <v>13</v>
      </c>
      <c r="B38" s="179"/>
      <c r="C38" s="108">
        <f>C36+C37</f>
        <v>0</v>
      </c>
      <c r="H38" s="130"/>
    </row>
    <row r="39" spans="1:8" x14ac:dyDescent="0.25">
      <c r="A39" s="152"/>
    </row>
    <row r="40" spans="1:8" x14ac:dyDescent="0.25">
      <c r="A40" s="152"/>
      <c r="H40" s="130"/>
    </row>
    <row r="41" spans="1:8" x14ac:dyDescent="0.25">
      <c r="A41" s="152"/>
      <c r="B41" s="145" t="s">
        <v>132</v>
      </c>
    </row>
    <row r="42" spans="1:8" x14ac:dyDescent="0.25">
      <c r="B42" s="101" t="s">
        <v>108</v>
      </c>
      <c r="C42" s="101">
        <f>SUM(C8+C10+C12+C14+C22+C32+C30/2)</f>
        <v>0</v>
      </c>
      <c r="H42" s="29"/>
    </row>
    <row r="43" spans="1:8" x14ac:dyDescent="0.25">
      <c r="B43" s="101" t="s">
        <v>115</v>
      </c>
      <c r="C43" s="101">
        <f>SUM(C16+C24)</f>
        <v>0</v>
      </c>
      <c r="H43" s="130"/>
    </row>
    <row r="44" spans="1:8" ht="18.75" x14ac:dyDescent="0.25">
      <c r="B44" s="101" t="s">
        <v>116</v>
      </c>
      <c r="C44" s="101">
        <f>SUM(C18+C26)</f>
        <v>0</v>
      </c>
      <c r="H44" s="180"/>
    </row>
    <row r="45" spans="1:8" x14ac:dyDescent="0.25">
      <c r="B45" s="101" t="s">
        <v>117</v>
      </c>
      <c r="C45" s="101">
        <f>SUM(C20+C28+C30/2)</f>
        <v>0</v>
      </c>
    </row>
    <row r="46" spans="1:8" x14ac:dyDescent="0.25">
      <c r="H46" s="29"/>
    </row>
    <row r="47" spans="1:8" x14ac:dyDescent="0.25">
      <c r="H47" s="29"/>
    </row>
    <row r="49" spans="8:8" x14ac:dyDescent="0.25">
      <c r="H49" s="29"/>
    </row>
    <row r="50" spans="8:8" x14ac:dyDescent="0.25">
      <c r="H50" s="29"/>
    </row>
    <row r="51" spans="8:8" x14ac:dyDescent="0.25">
      <c r="H51" s="29"/>
    </row>
  </sheetData>
  <sheetProtection password="92A8" sheet="1" objects="1" scenarios="1" selectLockedCells="1"/>
  <mergeCells count="3">
    <mergeCell ref="A7:B7"/>
    <mergeCell ref="A4:B4"/>
    <mergeCell ref="A5:B5"/>
  </mergeCells>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25" zoomScaleNormal="100" workbookViewId="0">
      <selection activeCell="C35" sqref="C35"/>
    </sheetView>
  </sheetViews>
  <sheetFormatPr defaultRowHeight="15" x14ac:dyDescent="0.25"/>
  <cols>
    <col min="1" max="1" width="18.7109375" style="129" customWidth="1"/>
    <col min="2" max="2" width="57.5703125" style="123" customWidth="1"/>
    <col min="3" max="3" width="24.85546875" style="86" customWidth="1"/>
    <col min="4" max="8" width="9.140625" style="123"/>
    <col min="9" max="9" width="69.42578125" style="124" customWidth="1"/>
    <col min="10" max="16384" width="9.140625" style="123"/>
  </cols>
  <sheetData>
    <row r="1" spans="1:9" ht="206.25" customHeight="1" x14ac:dyDescent="0.25"/>
    <row r="2" spans="1:9" x14ac:dyDescent="0.25">
      <c r="A2" s="125" t="s">
        <v>19</v>
      </c>
    </row>
    <row r="4" spans="1:9" ht="23.25" x14ac:dyDescent="0.35">
      <c r="A4" s="212" t="s">
        <v>16</v>
      </c>
      <c r="B4" s="212"/>
      <c r="C4" s="88"/>
    </row>
    <row r="5" spans="1:9" ht="23.25" x14ac:dyDescent="0.35">
      <c r="A5" s="212" t="s">
        <v>51</v>
      </c>
      <c r="B5" s="212"/>
      <c r="I5" s="126"/>
    </row>
    <row r="6" spans="1:9" ht="23.25" x14ac:dyDescent="0.35">
      <c r="A6" s="127"/>
      <c r="B6" s="128"/>
      <c r="I6" s="168"/>
    </row>
    <row r="7" spans="1:9" x14ac:dyDescent="0.25">
      <c r="A7" s="211" t="s">
        <v>95</v>
      </c>
      <c r="B7" s="211"/>
      <c r="C7" s="88" t="s">
        <v>11</v>
      </c>
      <c r="I7" s="12"/>
    </row>
    <row r="8" spans="1:9" ht="30" x14ac:dyDescent="0.25">
      <c r="A8" s="103" t="s">
        <v>77</v>
      </c>
      <c r="B8" s="130" t="s">
        <v>20</v>
      </c>
      <c r="C8" s="190"/>
      <c r="I8" s="131"/>
    </row>
    <row r="9" spans="1:9" x14ac:dyDescent="0.25">
      <c r="A9" s="84"/>
      <c r="B9" s="130"/>
      <c r="C9" s="101"/>
      <c r="I9" s="131"/>
    </row>
    <row r="10" spans="1:9" ht="105" x14ac:dyDescent="0.25">
      <c r="A10" s="84" t="s">
        <v>78</v>
      </c>
      <c r="B10" s="130" t="s">
        <v>37</v>
      </c>
      <c r="C10" s="132"/>
    </row>
    <row r="11" spans="1:9" x14ac:dyDescent="0.25">
      <c r="A11" s="84"/>
      <c r="B11" s="130"/>
      <c r="C11" s="101"/>
      <c r="I11" s="12"/>
    </row>
    <row r="12" spans="1:9" ht="210" x14ac:dyDescent="0.25">
      <c r="A12" s="84" t="s">
        <v>79</v>
      </c>
      <c r="B12" s="130" t="s">
        <v>40</v>
      </c>
      <c r="C12" s="132"/>
    </row>
    <row r="13" spans="1:9" x14ac:dyDescent="0.25">
      <c r="B13" s="130"/>
      <c r="C13" s="101"/>
      <c r="I13" s="137"/>
    </row>
    <row r="14" spans="1:9" s="85" customFormat="1" ht="75" x14ac:dyDescent="0.25">
      <c r="A14" s="84" t="s">
        <v>80</v>
      </c>
      <c r="B14" s="90" t="s">
        <v>103</v>
      </c>
      <c r="C14" s="132"/>
    </row>
    <row r="15" spans="1:9" s="85" customFormat="1" x14ac:dyDescent="0.25">
      <c r="A15" s="84"/>
      <c r="B15" s="90"/>
      <c r="C15" s="101"/>
    </row>
    <row r="16" spans="1:9" s="85" customFormat="1" ht="75" x14ac:dyDescent="0.25">
      <c r="A16" s="84" t="s">
        <v>81</v>
      </c>
      <c r="B16" s="90" t="s">
        <v>104</v>
      </c>
      <c r="C16" s="132"/>
    </row>
    <row r="17" spans="1:9" s="85" customFormat="1" x14ac:dyDescent="0.25">
      <c r="A17" s="84"/>
      <c r="B17" s="90"/>
      <c r="C17" s="101"/>
    </row>
    <row r="18" spans="1:9" s="85" customFormat="1" ht="75" x14ac:dyDescent="0.25">
      <c r="A18" s="84" t="s">
        <v>82</v>
      </c>
      <c r="B18" s="90" t="s">
        <v>106</v>
      </c>
      <c r="C18" s="132"/>
    </row>
    <row r="19" spans="1:9" s="85" customFormat="1" x14ac:dyDescent="0.25">
      <c r="A19" s="84"/>
      <c r="B19" s="90"/>
      <c r="C19" s="101"/>
    </row>
    <row r="20" spans="1:9" s="85" customFormat="1" ht="75" x14ac:dyDescent="0.25">
      <c r="A20" s="84" t="s">
        <v>83</v>
      </c>
      <c r="B20" s="90" t="s">
        <v>105</v>
      </c>
      <c r="C20" s="132"/>
    </row>
    <row r="21" spans="1:9" s="85" customFormat="1" x14ac:dyDescent="0.25">
      <c r="A21" s="84"/>
      <c r="B21" s="90"/>
      <c r="C21" s="101"/>
    </row>
    <row r="22" spans="1:9" s="85" customFormat="1" ht="135" x14ac:dyDescent="0.25">
      <c r="A22" s="84" t="s">
        <v>84</v>
      </c>
      <c r="B22" s="90" t="s">
        <v>124</v>
      </c>
      <c r="C22" s="132"/>
      <c r="G22" s="93"/>
    </row>
    <row r="23" spans="1:9" s="85" customFormat="1" x14ac:dyDescent="0.25">
      <c r="A23" s="84"/>
      <c r="B23" s="90"/>
      <c r="C23" s="92"/>
      <c r="G23" s="93"/>
    </row>
    <row r="24" spans="1:9" s="85" customFormat="1" ht="105" x14ac:dyDescent="0.25">
      <c r="A24" s="84" t="s">
        <v>85</v>
      </c>
      <c r="B24" s="90" t="s">
        <v>125</v>
      </c>
      <c r="C24" s="134"/>
      <c r="G24" s="93"/>
    </row>
    <row r="25" spans="1:9" s="85" customFormat="1" x14ac:dyDescent="0.25">
      <c r="A25" s="84"/>
      <c r="B25" s="90"/>
      <c r="C25" s="92"/>
      <c r="G25" s="93"/>
    </row>
    <row r="26" spans="1:9" s="85" customFormat="1" ht="75" customHeight="1" x14ac:dyDescent="0.25">
      <c r="A26" s="84" t="s">
        <v>86</v>
      </c>
      <c r="B26" s="90" t="s">
        <v>126</v>
      </c>
      <c r="C26" s="134"/>
      <c r="G26" s="93"/>
    </row>
    <row r="27" spans="1:9" s="85" customFormat="1" ht="15" customHeight="1" x14ac:dyDescent="0.25">
      <c r="A27" s="84"/>
      <c r="B27" s="90"/>
      <c r="C27" s="92"/>
      <c r="G27" s="93"/>
    </row>
    <row r="28" spans="1:9" s="85" customFormat="1" ht="90.75" customHeight="1" x14ac:dyDescent="0.25">
      <c r="A28" s="84" t="s">
        <v>87</v>
      </c>
      <c r="B28" s="90" t="s">
        <v>123</v>
      </c>
      <c r="C28" s="134"/>
      <c r="G28" s="93"/>
    </row>
    <row r="29" spans="1:9" x14ac:dyDescent="0.25">
      <c r="A29" s="149"/>
      <c r="B29" s="169"/>
      <c r="C29" s="96"/>
      <c r="I29" s="137"/>
    </row>
    <row r="30" spans="1:9" x14ac:dyDescent="0.25">
      <c r="B30" s="130" t="s">
        <v>9</v>
      </c>
      <c r="C30" s="92">
        <f>SUM(C8:C29)</f>
        <v>0</v>
      </c>
      <c r="I30" s="137"/>
    </row>
    <row r="31" spans="1:9" x14ac:dyDescent="0.25">
      <c r="B31" s="170"/>
      <c r="C31" s="92"/>
      <c r="I31" s="137"/>
    </row>
    <row r="32" spans="1:9" ht="48" customHeight="1" x14ac:dyDescent="0.25">
      <c r="A32" s="210" t="s">
        <v>138</v>
      </c>
      <c r="B32" s="210"/>
      <c r="C32" s="92"/>
      <c r="I32" s="137"/>
    </row>
    <row r="33" spans="1:9" ht="60" x14ac:dyDescent="0.25">
      <c r="A33" s="114" t="s">
        <v>88</v>
      </c>
      <c r="B33" s="112" t="s">
        <v>21</v>
      </c>
      <c r="C33" s="134"/>
      <c r="I33" s="137"/>
    </row>
    <row r="34" spans="1:9" x14ac:dyDescent="0.25">
      <c r="A34" s="84"/>
      <c r="B34" s="91"/>
      <c r="C34" s="92"/>
      <c r="I34" s="137"/>
    </row>
    <row r="35" spans="1:9" ht="45" x14ac:dyDescent="0.25">
      <c r="A35" s="84" t="s">
        <v>89</v>
      </c>
      <c r="B35" s="99" t="s">
        <v>114</v>
      </c>
      <c r="C35" s="134"/>
      <c r="I35" s="140"/>
    </row>
    <row r="36" spans="1:9" x14ac:dyDescent="0.25">
      <c r="A36" s="84"/>
      <c r="B36" s="91"/>
      <c r="C36" s="92"/>
    </row>
    <row r="37" spans="1:9" ht="60" x14ac:dyDescent="0.25">
      <c r="A37" s="100" t="s">
        <v>90</v>
      </c>
      <c r="B37" s="90" t="s">
        <v>118</v>
      </c>
      <c r="C37" s="132"/>
      <c r="I37" s="12"/>
    </row>
    <row r="38" spans="1:9" x14ac:dyDescent="0.25">
      <c r="A38" s="84"/>
      <c r="B38" s="102"/>
      <c r="C38" s="101"/>
      <c r="I38" s="140"/>
    </row>
    <row r="39" spans="1:9" ht="75" x14ac:dyDescent="0.25">
      <c r="A39" s="84" t="s">
        <v>91</v>
      </c>
      <c r="B39" s="99" t="s">
        <v>22</v>
      </c>
      <c r="C39" s="134"/>
      <c r="I39" s="140"/>
    </row>
    <row r="40" spans="1:9" x14ac:dyDescent="0.25">
      <c r="A40" s="103"/>
      <c r="B40" s="91"/>
      <c r="C40" s="92"/>
      <c r="I40" s="140"/>
    </row>
    <row r="41" spans="1:9" ht="30" x14ac:dyDescent="0.25">
      <c r="A41" s="103" t="s">
        <v>92</v>
      </c>
      <c r="B41" s="90" t="s">
        <v>136</v>
      </c>
      <c r="C41" s="134"/>
      <c r="I41" s="140"/>
    </row>
    <row r="42" spans="1:9" x14ac:dyDescent="0.25">
      <c r="A42" s="149"/>
      <c r="B42" s="104"/>
      <c r="C42" s="96"/>
    </row>
    <row r="43" spans="1:9" ht="15.75" customHeight="1" x14ac:dyDescent="0.25">
      <c r="B43" s="34" t="s">
        <v>35</v>
      </c>
      <c r="C43" s="92">
        <f>SUM(C33:C42)</f>
        <v>0</v>
      </c>
      <c r="I43" s="140"/>
    </row>
    <row r="44" spans="1:9" x14ac:dyDescent="0.25">
      <c r="B44" s="143"/>
      <c r="C44" s="101"/>
      <c r="I44" s="140"/>
    </row>
    <row r="45" spans="1:9" x14ac:dyDescent="0.25">
      <c r="B45" s="143"/>
      <c r="C45" s="101"/>
    </row>
    <row r="46" spans="1:9" x14ac:dyDescent="0.25">
      <c r="A46" s="129" t="s">
        <v>12</v>
      </c>
      <c r="B46" s="143"/>
      <c r="C46" s="101">
        <f>C30+C43</f>
        <v>0</v>
      </c>
      <c r="I46" s="140"/>
    </row>
    <row r="47" spans="1:9" x14ac:dyDescent="0.25">
      <c r="A47" s="129" t="s">
        <v>10</v>
      </c>
      <c r="B47" s="143"/>
      <c r="C47" s="92">
        <f>C46*0.22</f>
        <v>0</v>
      </c>
      <c r="I47" s="140"/>
    </row>
    <row r="48" spans="1:9" ht="15.75" thickBot="1" x14ac:dyDescent="0.3">
      <c r="A48" s="162" t="s">
        <v>13</v>
      </c>
      <c r="B48" s="107"/>
      <c r="C48" s="108">
        <f>C46+C47</f>
        <v>0</v>
      </c>
    </row>
    <row r="49" spans="2:9" x14ac:dyDescent="0.25">
      <c r="I49" s="140"/>
    </row>
    <row r="50" spans="2:9" x14ac:dyDescent="0.25">
      <c r="B50" s="145" t="s">
        <v>132</v>
      </c>
    </row>
    <row r="51" spans="2:9" x14ac:dyDescent="0.25">
      <c r="B51" s="117" t="s">
        <v>108</v>
      </c>
      <c r="C51" s="92">
        <f>SUM(C33+C22+C14+C12+C10+C8)</f>
        <v>0</v>
      </c>
      <c r="I51" s="12"/>
    </row>
    <row r="52" spans="2:9" x14ac:dyDescent="0.25">
      <c r="B52" s="117" t="s">
        <v>128</v>
      </c>
      <c r="C52" s="92">
        <f>SUM(C35/2+C37+C39+C41)</f>
        <v>0</v>
      </c>
      <c r="I52" s="140"/>
    </row>
    <row r="53" spans="2:9" ht="18.75" x14ac:dyDescent="0.3">
      <c r="B53" s="117" t="s">
        <v>115</v>
      </c>
      <c r="C53" s="92">
        <f>SUM(C16+C24)</f>
        <v>0</v>
      </c>
      <c r="I53" s="146"/>
    </row>
    <row r="54" spans="2:9" x14ac:dyDescent="0.25">
      <c r="B54" s="117" t="s">
        <v>116</v>
      </c>
      <c r="C54" s="92">
        <f>SUM(C18+C26)</f>
        <v>0</v>
      </c>
    </row>
    <row r="55" spans="2:9" x14ac:dyDescent="0.25">
      <c r="B55" s="117" t="s">
        <v>117</v>
      </c>
      <c r="C55" s="92">
        <f>SUM(C20+C28+C35/2)</f>
        <v>0</v>
      </c>
      <c r="I55" s="12"/>
    </row>
    <row r="56" spans="2:9" x14ac:dyDescent="0.25">
      <c r="I56" s="12"/>
    </row>
    <row r="58" spans="2:9" x14ac:dyDescent="0.25">
      <c r="I58" s="12"/>
    </row>
    <row r="59" spans="2:9" x14ac:dyDescent="0.25">
      <c r="I59" s="12"/>
    </row>
    <row r="60" spans="2:9" x14ac:dyDescent="0.25">
      <c r="I60" s="12"/>
    </row>
  </sheetData>
  <sheetProtection password="92A8" sheet="1" objects="1" scenarios="1" selectLockedCells="1"/>
  <mergeCells count="4">
    <mergeCell ref="A32:B32"/>
    <mergeCell ref="A4:B4"/>
    <mergeCell ref="A5:B5"/>
    <mergeCell ref="A7:B7"/>
  </mergeCells>
  <pageMargins left="0.7" right="0.7"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26" workbookViewId="0">
      <selection activeCell="C33" sqref="C33"/>
    </sheetView>
  </sheetViews>
  <sheetFormatPr defaultRowHeight="15" x14ac:dyDescent="0.25"/>
  <cols>
    <col min="1" max="1" width="18.7109375" style="129" customWidth="1"/>
    <col min="2" max="2" width="57.5703125" style="123" customWidth="1"/>
    <col min="3" max="3" width="24.85546875" style="86" customWidth="1"/>
    <col min="4" max="8" width="9.140625" style="123"/>
    <col min="9" max="9" width="69.42578125" style="124" customWidth="1"/>
    <col min="10" max="16384" width="9.140625" style="123"/>
  </cols>
  <sheetData>
    <row r="1" spans="1:9" ht="206.25" customHeight="1" x14ac:dyDescent="0.25"/>
    <row r="2" spans="1:9" x14ac:dyDescent="0.25">
      <c r="A2" s="125" t="s">
        <v>19</v>
      </c>
    </row>
    <row r="4" spans="1:9" ht="23.25" x14ac:dyDescent="0.35">
      <c r="A4" s="212" t="s">
        <v>16</v>
      </c>
      <c r="B4" s="212"/>
      <c r="C4" s="88"/>
    </row>
    <row r="5" spans="1:9" ht="23.25" x14ac:dyDescent="0.35">
      <c r="A5" s="212" t="s">
        <v>50</v>
      </c>
      <c r="B5" s="212"/>
      <c r="I5" s="126"/>
    </row>
    <row r="6" spans="1:9" ht="23.25" x14ac:dyDescent="0.35">
      <c r="A6" s="127"/>
      <c r="B6" s="128"/>
      <c r="I6" s="168"/>
    </row>
    <row r="7" spans="1:9" x14ac:dyDescent="0.25">
      <c r="A7" s="211" t="s">
        <v>95</v>
      </c>
      <c r="B7" s="211"/>
      <c r="C7" s="88" t="s">
        <v>11</v>
      </c>
      <c r="I7" s="12"/>
    </row>
    <row r="8" spans="1:9" ht="30" x14ac:dyDescent="0.25">
      <c r="A8" s="103" t="s">
        <v>77</v>
      </c>
      <c r="B8" s="130" t="s">
        <v>20</v>
      </c>
      <c r="C8" s="190"/>
      <c r="I8" s="131"/>
    </row>
    <row r="9" spans="1:9" x14ac:dyDescent="0.25">
      <c r="A9" s="84"/>
      <c r="B9" s="130"/>
      <c r="C9" s="101"/>
      <c r="I9" s="131"/>
    </row>
    <row r="10" spans="1:9" ht="105" x14ac:dyDescent="0.25">
      <c r="A10" s="84" t="s">
        <v>78</v>
      </c>
      <c r="B10" s="130" t="s">
        <v>36</v>
      </c>
      <c r="C10" s="132"/>
    </row>
    <row r="11" spans="1:9" x14ac:dyDescent="0.25">
      <c r="A11" s="84"/>
      <c r="B11" s="130"/>
      <c r="C11" s="101"/>
      <c r="I11" s="12"/>
    </row>
    <row r="12" spans="1:9" ht="210" x14ac:dyDescent="0.25">
      <c r="A12" s="84" t="s">
        <v>79</v>
      </c>
      <c r="B12" s="130" t="s">
        <v>42</v>
      </c>
      <c r="C12" s="132"/>
    </row>
    <row r="13" spans="1:9" x14ac:dyDescent="0.25">
      <c r="B13" s="130"/>
      <c r="C13" s="101"/>
      <c r="I13" s="137"/>
    </row>
    <row r="14" spans="1:9" s="85" customFormat="1" ht="75" x14ac:dyDescent="0.25">
      <c r="A14" s="84" t="s">
        <v>80</v>
      </c>
      <c r="B14" s="90" t="s">
        <v>103</v>
      </c>
      <c r="C14" s="132"/>
    </row>
    <row r="15" spans="1:9" s="85" customFormat="1" x14ac:dyDescent="0.25">
      <c r="A15" s="84"/>
      <c r="B15" s="90"/>
      <c r="C15" s="101"/>
    </row>
    <row r="16" spans="1:9" s="85" customFormat="1" ht="75" x14ac:dyDescent="0.25">
      <c r="A16" s="84" t="s">
        <v>81</v>
      </c>
      <c r="B16" s="90" t="s">
        <v>104</v>
      </c>
      <c r="C16" s="132"/>
    </row>
    <row r="17" spans="1:9" s="85" customFormat="1" x14ac:dyDescent="0.25">
      <c r="A17" s="84"/>
      <c r="B17" s="90"/>
      <c r="C17" s="101"/>
    </row>
    <row r="18" spans="1:9" s="85" customFormat="1" ht="75" x14ac:dyDescent="0.25">
      <c r="A18" s="84" t="s">
        <v>82</v>
      </c>
      <c r="B18" s="90" t="s">
        <v>106</v>
      </c>
      <c r="C18" s="132"/>
    </row>
    <row r="19" spans="1:9" s="85" customFormat="1" x14ac:dyDescent="0.25">
      <c r="A19" s="84"/>
      <c r="B19" s="90"/>
      <c r="C19" s="101"/>
    </row>
    <row r="20" spans="1:9" s="85" customFormat="1" ht="75" x14ac:dyDescent="0.25">
      <c r="A20" s="84" t="s">
        <v>83</v>
      </c>
      <c r="B20" s="90" t="s">
        <v>105</v>
      </c>
      <c r="C20" s="132"/>
    </row>
    <row r="21" spans="1:9" s="85" customFormat="1" x14ac:dyDescent="0.25">
      <c r="A21" s="84"/>
      <c r="B21" s="148"/>
      <c r="C21" s="101"/>
    </row>
    <row r="22" spans="1:9" s="85" customFormat="1" ht="135" x14ac:dyDescent="0.25">
      <c r="A22" s="84" t="s">
        <v>84</v>
      </c>
      <c r="B22" s="90" t="s">
        <v>124</v>
      </c>
      <c r="C22" s="132"/>
      <c r="G22" s="93"/>
    </row>
    <row r="23" spans="1:9" s="85" customFormat="1" x14ac:dyDescent="0.25">
      <c r="A23" s="84"/>
      <c r="B23" s="90"/>
      <c r="C23" s="92"/>
      <c r="G23" s="93"/>
    </row>
    <row r="24" spans="1:9" s="85" customFormat="1" ht="105" x14ac:dyDescent="0.25">
      <c r="A24" s="84" t="s">
        <v>85</v>
      </c>
      <c r="B24" s="90" t="s">
        <v>125</v>
      </c>
      <c r="C24" s="134"/>
      <c r="G24" s="93"/>
    </row>
    <row r="25" spans="1:9" s="85" customFormat="1" x14ac:dyDescent="0.25">
      <c r="A25" s="84"/>
      <c r="B25" s="90"/>
      <c r="C25" s="92"/>
      <c r="G25" s="93"/>
    </row>
    <row r="26" spans="1:9" s="85" customFormat="1" ht="75" customHeight="1" x14ac:dyDescent="0.25">
      <c r="A26" s="84" t="s">
        <v>86</v>
      </c>
      <c r="B26" s="90" t="s">
        <v>126</v>
      </c>
      <c r="C26" s="134"/>
      <c r="G26" s="93"/>
    </row>
    <row r="27" spans="1:9" s="85" customFormat="1" ht="15" customHeight="1" x14ac:dyDescent="0.25">
      <c r="A27" s="84"/>
      <c r="B27" s="90"/>
      <c r="C27" s="92"/>
      <c r="G27" s="93"/>
    </row>
    <row r="28" spans="1:9" s="85" customFormat="1" ht="90.75" customHeight="1" x14ac:dyDescent="0.25">
      <c r="A28" s="84" t="s">
        <v>87</v>
      </c>
      <c r="B28" s="90" t="s">
        <v>123</v>
      </c>
      <c r="C28" s="134"/>
      <c r="G28" s="93"/>
    </row>
    <row r="29" spans="1:9" x14ac:dyDescent="0.25">
      <c r="A29" s="149"/>
      <c r="B29" s="169"/>
      <c r="C29" s="96"/>
      <c r="I29" s="137"/>
    </row>
    <row r="30" spans="1:9" x14ac:dyDescent="0.25">
      <c r="B30" s="130" t="s">
        <v>9</v>
      </c>
      <c r="C30" s="92">
        <f>SUM(C8:C29)</f>
        <v>0</v>
      </c>
      <c r="I30" s="137"/>
    </row>
    <row r="31" spans="1:9" x14ac:dyDescent="0.25">
      <c r="B31" s="170"/>
      <c r="C31" s="92"/>
      <c r="I31" s="137"/>
    </row>
    <row r="32" spans="1:9" ht="48" customHeight="1" x14ac:dyDescent="0.25">
      <c r="A32" s="210" t="s">
        <v>138</v>
      </c>
      <c r="B32" s="210"/>
      <c r="C32" s="92"/>
      <c r="I32" s="137"/>
    </row>
    <row r="33" spans="1:9" ht="60" x14ac:dyDescent="0.25">
      <c r="A33" s="114" t="s">
        <v>88</v>
      </c>
      <c r="B33" s="112" t="s">
        <v>21</v>
      </c>
      <c r="C33" s="134"/>
      <c r="I33" s="137"/>
    </row>
    <row r="34" spans="1:9" x14ac:dyDescent="0.25">
      <c r="A34" s="84"/>
      <c r="B34" s="91"/>
      <c r="C34" s="92"/>
      <c r="I34" s="137"/>
    </row>
    <row r="35" spans="1:9" ht="45" x14ac:dyDescent="0.25">
      <c r="A35" s="84" t="s">
        <v>89</v>
      </c>
      <c r="B35" s="99" t="s">
        <v>114</v>
      </c>
      <c r="C35" s="134"/>
      <c r="I35" s="140"/>
    </row>
    <row r="36" spans="1:9" x14ac:dyDescent="0.25">
      <c r="A36" s="84"/>
      <c r="B36" s="91"/>
      <c r="C36" s="92"/>
    </row>
    <row r="37" spans="1:9" ht="60" x14ac:dyDescent="0.25">
      <c r="A37" s="100" t="s">
        <v>90</v>
      </c>
      <c r="B37" s="90" t="s">
        <v>118</v>
      </c>
      <c r="C37" s="132"/>
      <c r="I37" s="12"/>
    </row>
    <row r="38" spans="1:9" x14ac:dyDescent="0.25">
      <c r="A38" s="84"/>
      <c r="B38" s="102"/>
      <c r="C38" s="101"/>
      <c r="I38" s="140"/>
    </row>
    <row r="39" spans="1:9" ht="75" x14ac:dyDescent="0.25">
      <c r="A39" s="84" t="s">
        <v>91</v>
      </c>
      <c r="B39" s="99" t="s">
        <v>22</v>
      </c>
      <c r="C39" s="134"/>
      <c r="I39" s="140"/>
    </row>
    <row r="40" spans="1:9" x14ac:dyDescent="0.25">
      <c r="A40" s="103"/>
      <c r="B40" s="91"/>
      <c r="C40" s="92"/>
      <c r="I40" s="140"/>
    </row>
    <row r="41" spans="1:9" ht="30" x14ac:dyDescent="0.25">
      <c r="A41" s="103" t="s">
        <v>92</v>
      </c>
      <c r="B41" s="90" t="s">
        <v>136</v>
      </c>
      <c r="C41" s="134"/>
      <c r="I41" s="140"/>
    </row>
    <row r="42" spans="1:9" x14ac:dyDescent="0.25">
      <c r="A42" s="149"/>
      <c r="B42" s="104"/>
      <c r="C42" s="96"/>
    </row>
    <row r="43" spans="1:9" ht="15.75" customHeight="1" x14ac:dyDescent="0.25">
      <c r="B43" s="34" t="s">
        <v>35</v>
      </c>
      <c r="C43" s="92">
        <f>SUM(C33:C42)</f>
        <v>0</v>
      </c>
      <c r="I43" s="140"/>
    </row>
    <row r="44" spans="1:9" x14ac:dyDescent="0.25">
      <c r="B44" s="143"/>
      <c r="C44" s="101"/>
      <c r="I44" s="140"/>
    </row>
    <row r="45" spans="1:9" x14ac:dyDescent="0.25">
      <c r="B45" s="143"/>
      <c r="C45" s="101"/>
    </row>
    <row r="46" spans="1:9" x14ac:dyDescent="0.25">
      <c r="A46" s="129" t="s">
        <v>12</v>
      </c>
      <c r="B46" s="143"/>
      <c r="C46" s="101">
        <f>C30+C43</f>
        <v>0</v>
      </c>
      <c r="I46" s="140"/>
    </row>
    <row r="47" spans="1:9" x14ac:dyDescent="0.25">
      <c r="A47" s="129" t="s">
        <v>10</v>
      </c>
      <c r="B47" s="143"/>
      <c r="C47" s="92">
        <f>C46*0.22</f>
        <v>0</v>
      </c>
      <c r="I47" s="140"/>
    </row>
    <row r="48" spans="1:9" ht="15.75" thickBot="1" x14ac:dyDescent="0.3">
      <c r="A48" s="162" t="s">
        <v>13</v>
      </c>
      <c r="B48" s="107"/>
      <c r="C48" s="108">
        <f>C46+C47</f>
        <v>0</v>
      </c>
    </row>
    <row r="49" spans="2:9" x14ac:dyDescent="0.25">
      <c r="I49" s="140"/>
    </row>
    <row r="50" spans="2:9" x14ac:dyDescent="0.25">
      <c r="B50" s="145" t="s">
        <v>132</v>
      </c>
    </row>
    <row r="51" spans="2:9" x14ac:dyDescent="0.25">
      <c r="B51" s="117" t="s">
        <v>108</v>
      </c>
      <c r="C51" s="92">
        <f>SUM(C33+C22+C14+C12+C10+C8)</f>
        <v>0</v>
      </c>
      <c r="I51" s="12"/>
    </row>
    <row r="52" spans="2:9" x14ac:dyDescent="0.25">
      <c r="B52" s="117" t="s">
        <v>128</v>
      </c>
      <c r="C52" s="92">
        <f>SUM(C35/2+C37+C39+C41)</f>
        <v>0</v>
      </c>
      <c r="I52" s="140"/>
    </row>
    <row r="53" spans="2:9" ht="18.75" x14ac:dyDescent="0.3">
      <c r="B53" s="117" t="s">
        <v>115</v>
      </c>
      <c r="C53" s="92">
        <f>SUM(C16+C24)</f>
        <v>0</v>
      </c>
      <c r="I53" s="146"/>
    </row>
    <row r="54" spans="2:9" x14ac:dyDescent="0.25">
      <c r="B54" s="117" t="s">
        <v>116</v>
      </c>
      <c r="C54" s="92">
        <f>SUM(C18+C26)</f>
        <v>0</v>
      </c>
    </row>
    <row r="55" spans="2:9" x14ac:dyDescent="0.25">
      <c r="B55" s="117" t="s">
        <v>117</v>
      </c>
      <c r="C55" s="92">
        <f>SUM(C20+C35/2+C28)</f>
        <v>0</v>
      </c>
      <c r="I55" s="12"/>
    </row>
    <row r="56" spans="2:9" x14ac:dyDescent="0.25">
      <c r="I56" s="12"/>
    </row>
    <row r="58" spans="2:9" x14ac:dyDescent="0.25">
      <c r="I58" s="12"/>
    </row>
    <row r="59" spans="2:9" x14ac:dyDescent="0.25">
      <c r="I59" s="12"/>
    </row>
    <row r="60" spans="2:9" x14ac:dyDescent="0.25">
      <c r="I60" s="12"/>
    </row>
  </sheetData>
  <sheetProtection password="92A8" sheet="1" objects="1" scenarios="1" selectLockedCells="1"/>
  <mergeCells count="4">
    <mergeCell ref="A32:B32"/>
    <mergeCell ref="A4:B4"/>
    <mergeCell ref="A5:B5"/>
    <mergeCell ref="A7:B7"/>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4" workbookViewId="0">
      <selection activeCell="C12" sqref="C12"/>
    </sheetView>
  </sheetViews>
  <sheetFormatPr defaultRowHeight="15" x14ac:dyDescent="0.25"/>
  <cols>
    <col min="1" max="1" width="18.7109375" style="21" customWidth="1"/>
    <col min="2" max="2" width="53.140625" style="18" customWidth="1"/>
    <col min="3" max="3" width="20.28515625" style="39" customWidth="1"/>
    <col min="4" max="16384" width="9.140625" style="18"/>
  </cols>
  <sheetData>
    <row r="1" spans="1:3" ht="205.5" customHeight="1" x14ac:dyDescent="0.25"/>
    <row r="2" spans="1:3" x14ac:dyDescent="0.25">
      <c r="A2" s="33" t="s">
        <v>19</v>
      </c>
    </row>
    <row r="4" spans="1:3" ht="23.25" x14ac:dyDescent="0.35">
      <c r="A4" s="214" t="s">
        <v>54</v>
      </c>
      <c r="B4" s="214"/>
      <c r="C4" s="40"/>
    </row>
    <row r="5" spans="1:3" ht="23.25" x14ac:dyDescent="0.35">
      <c r="A5" s="214" t="s">
        <v>52</v>
      </c>
      <c r="B5" s="214"/>
    </row>
    <row r="6" spans="1:3" ht="23.25" x14ac:dyDescent="0.35">
      <c r="A6" s="20"/>
      <c r="B6" s="38"/>
    </row>
    <row r="7" spans="1:3" ht="66.75" customHeight="1" x14ac:dyDescent="0.25">
      <c r="A7" s="210" t="s">
        <v>139</v>
      </c>
      <c r="B7" s="210"/>
      <c r="C7" s="19" t="s">
        <v>11</v>
      </c>
    </row>
    <row r="8" spans="1:3" ht="60" x14ac:dyDescent="0.25">
      <c r="A8" s="15" t="s">
        <v>77</v>
      </c>
      <c r="B8" s="24" t="s">
        <v>24</v>
      </c>
      <c r="C8" s="167"/>
    </row>
    <row r="9" spans="1:3" x14ac:dyDescent="0.25">
      <c r="A9" s="15"/>
      <c r="B9" s="25"/>
      <c r="C9" s="16"/>
    </row>
    <row r="10" spans="1:3" ht="30" x14ac:dyDescent="0.25">
      <c r="A10" s="15" t="s">
        <v>78</v>
      </c>
      <c r="B10" s="24" t="s">
        <v>131</v>
      </c>
      <c r="C10" s="167"/>
    </row>
    <row r="11" spans="1:3" x14ac:dyDescent="0.25">
      <c r="A11" s="15"/>
      <c r="B11" s="25"/>
      <c r="C11" s="16"/>
    </row>
    <row r="12" spans="1:3" ht="45" x14ac:dyDescent="0.25">
      <c r="A12" s="15" t="s">
        <v>79</v>
      </c>
      <c r="B12" s="24" t="s">
        <v>44</v>
      </c>
      <c r="C12" s="167"/>
    </row>
    <row r="13" spans="1:3" x14ac:dyDescent="0.25">
      <c r="A13" s="15"/>
      <c r="B13" s="25"/>
      <c r="C13" s="16"/>
    </row>
    <row r="14" spans="1:3" ht="75" x14ac:dyDescent="0.25">
      <c r="A14" s="15" t="s">
        <v>80</v>
      </c>
      <c r="B14" s="24" t="s">
        <v>45</v>
      </c>
      <c r="C14" s="167"/>
    </row>
    <row r="15" spans="1:3" ht="34.5" customHeight="1" x14ac:dyDescent="0.25">
      <c r="A15" s="15"/>
      <c r="B15" s="25"/>
      <c r="C15" s="16"/>
    </row>
    <row r="16" spans="1:3" ht="30" x14ac:dyDescent="0.25">
      <c r="A16" s="17" t="s">
        <v>81</v>
      </c>
      <c r="B16" s="90" t="s">
        <v>136</v>
      </c>
      <c r="C16" s="167"/>
    </row>
    <row r="17" spans="1:8" x14ac:dyDescent="0.25">
      <c r="A17" s="13"/>
      <c r="B17" s="35"/>
      <c r="C17" s="14"/>
    </row>
    <row r="18" spans="1:8" s="23" customFormat="1" x14ac:dyDescent="0.25">
      <c r="A18" s="22" t="s">
        <v>12</v>
      </c>
      <c r="B18" s="19"/>
      <c r="C18" s="16">
        <f>SUM(C8:C16)</f>
        <v>0</v>
      </c>
      <c r="H18" s="31"/>
    </row>
    <row r="19" spans="1:8" s="23" customFormat="1" x14ac:dyDescent="0.25">
      <c r="A19" s="22" t="s">
        <v>10</v>
      </c>
      <c r="B19" s="19"/>
      <c r="C19" s="16">
        <f>C18*0.22</f>
        <v>0</v>
      </c>
      <c r="H19" s="30"/>
    </row>
    <row r="20" spans="1:8" s="23" customFormat="1" ht="15.75" thickBot="1" x14ac:dyDescent="0.3">
      <c r="A20" s="27" t="s">
        <v>13</v>
      </c>
      <c r="B20" s="32"/>
      <c r="C20" s="28">
        <f>C18+C19</f>
        <v>0</v>
      </c>
      <c r="H20" s="31"/>
    </row>
    <row r="22" spans="1:8" x14ac:dyDescent="0.25">
      <c r="B22" s="113" t="s">
        <v>132</v>
      </c>
    </row>
    <row r="23" spans="1:8" x14ac:dyDescent="0.25">
      <c r="B23" s="115" t="s">
        <v>108</v>
      </c>
      <c r="C23" s="16">
        <f>SUM(C8:C16)</f>
        <v>0</v>
      </c>
    </row>
  </sheetData>
  <sheetProtection password="92A8" sheet="1" objects="1" scenarios="1" selectLockedCells="1"/>
  <mergeCells count="3">
    <mergeCell ref="A7:B7"/>
    <mergeCell ref="A4:B4"/>
    <mergeCell ref="A5:B5"/>
  </mergeCells>
  <pageMargins left="0.7" right="0.7" top="0.75" bottom="0.75" header="0.3" footer="0.3"/>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23" zoomScaleNormal="100" workbookViewId="0">
      <selection activeCell="C8" sqref="C8"/>
    </sheetView>
  </sheetViews>
  <sheetFormatPr defaultRowHeight="15" x14ac:dyDescent="0.25"/>
  <cols>
    <col min="1" max="1" width="18.7109375" style="122" customWidth="1"/>
    <col min="2" max="2" width="65" style="123" customWidth="1"/>
    <col min="3" max="3" width="21.85546875" style="196" customWidth="1"/>
    <col min="4" max="16384" width="9.140625" style="123"/>
  </cols>
  <sheetData>
    <row r="1" spans="1:3" ht="202.5" customHeight="1" x14ac:dyDescent="0.25"/>
    <row r="2" spans="1:3" x14ac:dyDescent="0.25">
      <c r="A2" s="125" t="s">
        <v>19</v>
      </c>
    </row>
    <row r="4" spans="1:3" ht="23.25" x14ac:dyDescent="0.35">
      <c r="A4" s="212" t="s">
        <v>55</v>
      </c>
      <c r="B4" s="212"/>
      <c r="C4" s="197" t="s">
        <v>11</v>
      </c>
    </row>
    <row r="5" spans="1:3" ht="23.25" x14ac:dyDescent="0.35">
      <c r="A5" s="212" t="s">
        <v>53</v>
      </c>
      <c r="B5" s="212"/>
    </row>
    <row r="6" spans="1:3" ht="23.25" x14ac:dyDescent="0.35">
      <c r="A6" s="127"/>
      <c r="B6" s="128"/>
    </row>
    <row r="7" spans="1:3" x14ac:dyDescent="0.25">
      <c r="A7" s="211" t="s">
        <v>96</v>
      </c>
      <c r="B7" s="211"/>
      <c r="C7" s="101"/>
    </row>
    <row r="8" spans="1:3" x14ac:dyDescent="0.25">
      <c r="A8" s="103" t="s">
        <v>77</v>
      </c>
      <c r="B8" s="130" t="s">
        <v>20</v>
      </c>
      <c r="C8" s="132"/>
    </row>
    <row r="9" spans="1:3" x14ac:dyDescent="0.25">
      <c r="A9" s="84"/>
      <c r="B9" s="130"/>
      <c r="C9" s="101"/>
    </row>
    <row r="10" spans="1:3" ht="105" x14ac:dyDescent="0.25">
      <c r="A10" s="84" t="s">
        <v>78</v>
      </c>
      <c r="B10" s="130" t="s">
        <v>41</v>
      </c>
      <c r="C10" s="132"/>
    </row>
    <row r="11" spans="1:3" x14ac:dyDescent="0.25">
      <c r="A11" s="84"/>
      <c r="B11" s="130"/>
      <c r="C11" s="101"/>
    </row>
    <row r="12" spans="1:3" ht="180" x14ac:dyDescent="0.25">
      <c r="A12" s="84" t="s">
        <v>79</v>
      </c>
      <c r="B12" s="130" t="s">
        <v>42</v>
      </c>
      <c r="C12" s="132"/>
    </row>
    <row r="13" spans="1:3" x14ac:dyDescent="0.25">
      <c r="A13" s="133"/>
      <c r="B13" s="147"/>
      <c r="C13" s="101"/>
    </row>
    <row r="14" spans="1:3" s="85" customFormat="1" ht="75" x14ac:dyDescent="0.25">
      <c r="A14" s="84" t="s">
        <v>80</v>
      </c>
      <c r="B14" s="90" t="s">
        <v>103</v>
      </c>
      <c r="C14" s="134"/>
    </row>
    <row r="15" spans="1:3" s="85" customFormat="1" x14ac:dyDescent="0.25">
      <c r="A15" s="84"/>
      <c r="B15" s="90"/>
      <c r="C15" s="92"/>
    </row>
    <row r="16" spans="1:3" s="85" customFormat="1" ht="60" x14ac:dyDescent="0.25">
      <c r="A16" s="84" t="s">
        <v>81</v>
      </c>
      <c r="B16" s="90" t="s">
        <v>104</v>
      </c>
      <c r="C16" s="134"/>
    </row>
    <row r="17" spans="1:9" s="85" customFormat="1" x14ac:dyDescent="0.25">
      <c r="A17" s="84"/>
      <c r="B17" s="90"/>
      <c r="C17" s="92"/>
    </row>
    <row r="18" spans="1:9" s="85" customFormat="1" ht="75" x14ac:dyDescent="0.25">
      <c r="A18" s="84" t="s">
        <v>82</v>
      </c>
      <c r="B18" s="90" t="s">
        <v>106</v>
      </c>
      <c r="C18" s="134"/>
    </row>
    <row r="19" spans="1:9" s="85" customFormat="1" x14ac:dyDescent="0.25">
      <c r="A19" s="84"/>
      <c r="B19" s="90"/>
      <c r="C19" s="92"/>
    </row>
    <row r="20" spans="1:9" s="85" customFormat="1" ht="60" x14ac:dyDescent="0.25">
      <c r="A20" s="84" t="s">
        <v>83</v>
      </c>
      <c r="B20" s="90" t="s">
        <v>105</v>
      </c>
      <c r="C20" s="134"/>
    </row>
    <row r="21" spans="1:9" s="85" customFormat="1" x14ac:dyDescent="0.25">
      <c r="A21" s="84"/>
      <c r="B21" s="148"/>
      <c r="C21" s="92"/>
    </row>
    <row r="22" spans="1:9" s="85" customFormat="1" ht="120" x14ac:dyDescent="0.25">
      <c r="A22" s="84" t="s">
        <v>84</v>
      </c>
      <c r="B22" s="90" t="s">
        <v>124</v>
      </c>
      <c r="C22" s="134"/>
      <c r="G22" s="93"/>
    </row>
    <row r="23" spans="1:9" s="85" customFormat="1" x14ac:dyDescent="0.25">
      <c r="A23" s="84"/>
      <c r="B23" s="90"/>
      <c r="C23" s="92"/>
      <c r="G23" s="93"/>
    </row>
    <row r="24" spans="1:9" s="85" customFormat="1" ht="105" x14ac:dyDescent="0.25">
      <c r="A24" s="84" t="s">
        <v>85</v>
      </c>
      <c r="B24" s="90" t="s">
        <v>125</v>
      </c>
      <c r="C24" s="134"/>
      <c r="G24" s="93"/>
    </row>
    <row r="25" spans="1:9" s="85" customFormat="1" x14ac:dyDescent="0.25">
      <c r="A25" s="84"/>
      <c r="B25" s="90"/>
      <c r="C25" s="92"/>
      <c r="G25" s="93"/>
    </row>
    <row r="26" spans="1:9" s="85" customFormat="1" ht="75" customHeight="1" x14ac:dyDescent="0.25">
      <c r="A26" s="84" t="s">
        <v>86</v>
      </c>
      <c r="B26" s="90" t="s">
        <v>126</v>
      </c>
      <c r="C26" s="134"/>
      <c r="G26" s="93"/>
    </row>
    <row r="27" spans="1:9" s="85" customFormat="1" ht="15" customHeight="1" x14ac:dyDescent="0.25">
      <c r="A27" s="84"/>
      <c r="B27" s="90"/>
      <c r="C27" s="92"/>
      <c r="G27" s="93"/>
    </row>
    <row r="28" spans="1:9" s="85" customFormat="1" ht="90.75" customHeight="1" x14ac:dyDescent="0.25">
      <c r="A28" s="84" t="s">
        <v>87</v>
      </c>
      <c r="B28" s="90" t="s">
        <v>123</v>
      </c>
      <c r="C28" s="134"/>
      <c r="G28" s="93"/>
      <c r="I28" s="165"/>
    </row>
    <row r="29" spans="1:9" s="85" customFormat="1" ht="17.25" customHeight="1" x14ac:dyDescent="0.25">
      <c r="A29" s="84"/>
      <c r="B29" s="90"/>
      <c r="C29" s="92"/>
      <c r="G29" s="93"/>
      <c r="I29" s="165"/>
    </row>
    <row r="30" spans="1:9" s="85" customFormat="1" ht="43.5" customHeight="1" x14ac:dyDescent="0.25">
      <c r="A30" s="84" t="s">
        <v>93</v>
      </c>
      <c r="B30" s="90" t="s">
        <v>25</v>
      </c>
      <c r="C30" s="134"/>
      <c r="G30" s="93"/>
      <c r="I30" s="165"/>
    </row>
    <row r="31" spans="1:9" s="85" customFormat="1" ht="43.5" customHeight="1" x14ac:dyDescent="0.25">
      <c r="A31" s="84"/>
      <c r="B31" s="90"/>
      <c r="C31" s="92"/>
      <c r="G31" s="93"/>
      <c r="I31" s="165"/>
    </row>
    <row r="32" spans="1:9" x14ac:dyDescent="0.25">
      <c r="A32" s="129"/>
      <c r="B32" s="34" t="s">
        <v>119</v>
      </c>
      <c r="C32" s="132"/>
    </row>
    <row r="33" spans="1:8" ht="15.75" thickBot="1" x14ac:dyDescent="0.3">
      <c r="A33" s="166"/>
      <c r="B33" s="111"/>
      <c r="C33" s="199"/>
    </row>
    <row r="34" spans="1:8" x14ac:dyDescent="0.25">
      <c r="A34" s="129"/>
      <c r="B34" s="26" t="s">
        <v>9</v>
      </c>
      <c r="C34" s="101">
        <f>SUM(C8:C32)</f>
        <v>0</v>
      </c>
      <c r="D34" s="215" t="s">
        <v>62</v>
      </c>
      <c r="E34" s="216"/>
    </row>
    <row r="35" spans="1:8" ht="15.75" thickBot="1" x14ac:dyDescent="0.3">
      <c r="A35" s="129"/>
      <c r="B35" s="143"/>
      <c r="C35" s="101"/>
      <c r="D35" s="158" t="s">
        <v>2</v>
      </c>
      <c r="E35" s="158" t="s">
        <v>6</v>
      </c>
    </row>
    <row r="36" spans="1:8" x14ac:dyDescent="0.25">
      <c r="A36" s="129" t="s">
        <v>12</v>
      </c>
      <c r="B36" s="143"/>
      <c r="C36" s="101">
        <f>C34</f>
        <v>0</v>
      </c>
      <c r="D36" s="159">
        <f>C36*0.6666</f>
        <v>0</v>
      </c>
      <c r="E36" s="159">
        <f>C36*0.3334</f>
        <v>0</v>
      </c>
      <c r="H36" s="140"/>
    </row>
    <row r="37" spans="1:8" x14ac:dyDescent="0.25">
      <c r="A37" s="129" t="s">
        <v>10</v>
      </c>
      <c r="B37" s="143"/>
      <c r="C37" s="101">
        <f>C36*0.22</f>
        <v>0</v>
      </c>
      <c r="D37" s="160">
        <f>D36*0.22</f>
        <v>0</v>
      </c>
      <c r="E37" s="160">
        <f>E36*0.22</f>
        <v>0</v>
      </c>
      <c r="H37" s="140"/>
    </row>
    <row r="38" spans="1:8" ht="15.75" thickBot="1" x14ac:dyDescent="0.3">
      <c r="A38" s="162" t="s">
        <v>13</v>
      </c>
      <c r="B38" s="107"/>
      <c r="C38" s="108">
        <f>C36+C37</f>
        <v>0</v>
      </c>
      <c r="D38" s="161">
        <f>SUM(D36:D37)</f>
        <v>0</v>
      </c>
      <c r="E38" s="161">
        <f>SUM(E36:E37)</f>
        <v>0</v>
      </c>
      <c r="H38" s="124"/>
    </row>
    <row r="41" spans="1:8" x14ac:dyDescent="0.25">
      <c r="B41" s="145" t="s">
        <v>132</v>
      </c>
    </row>
    <row r="42" spans="1:8" x14ac:dyDescent="0.25">
      <c r="B42" s="101" t="s">
        <v>108</v>
      </c>
      <c r="C42" s="101">
        <f>SUM(C8+C10+C12+C14+C22+C30/2+C32)</f>
        <v>0</v>
      </c>
    </row>
    <row r="43" spans="1:8" x14ac:dyDescent="0.25">
      <c r="B43" s="101" t="s">
        <v>115</v>
      </c>
      <c r="C43" s="101">
        <f>SUM(C16+C24)</f>
        <v>0</v>
      </c>
    </row>
    <row r="44" spans="1:8" x14ac:dyDescent="0.25">
      <c r="B44" s="101" t="s">
        <v>116</v>
      </c>
      <c r="C44" s="101">
        <f>SUM(C18+C26)</f>
        <v>0</v>
      </c>
    </row>
    <row r="45" spans="1:8" x14ac:dyDescent="0.25">
      <c r="B45" s="101" t="s">
        <v>117</v>
      </c>
      <c r="C45" s="101">
        <f>SUM(C20+C28+C30/2)</f>
        <v>0</v>
      </c>
    </row>
  </sheetData>
  <sheetProtection password="92A8" sheet="1" objects="1" scenarios="1" selectLockedCells="1"/>
  <mergeCells count="4">
    <mergeCell ref="A4:B4"/>
    <mergeCell ref="A5:B5"/>
    <mergeCell ref="A7:B7"/>
    <mergeCell ref="D34:E34"/>
  </mergeCells>
  <pageMargins left="0.7" right="0.7" top="0.75" bottom="0.75" header="0.3" footer="0.3"/>
  <pageSetup paperSize="9" orientation="landscape" verticalDpi="0" r:id="rId1"/>
  <ignoredErrors>
    <ignoredError sqref="D35:E35"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14</vt:i4>
      </vt:variant>
    </vt:vector>
  </HeadingPairs>
  <TitlesOfParts>
    <vt:vector size="14" baseType="lpstr">
      <vt:lpstr>REKAPITULACIJA</vt:lpstr>
      <vt:lpstr>REKAPITULACIJA PO MEJNIKIH</vt:lpstr>
      <vt:lpstr>MARJA 4.1.1 ČRNA DOLINA</vt:lpstr>
      <vt:lpstr>MARJA 4.1.4 STRŽENE LUŽE</vt:lpstr>
      <vt:lpstr>MARJA 4.1.5 MLAKE PRI TRZINU</vt:lpstr>
      <vt:lpstr>MARJA ČEŠENIŠKE 4.1.2 Dobrava</vt:lpstr>
      <vt:lpstr>MARJA ČEŠENIŠKE 4.1.2 Češenik</vt:lpstr>
      <vt:lpstr>MARJA MIŠJA 4.1.3 Knej</vt:lpstr>
      <vt:lpstr>MARJA MIŠJA 4.1.1 4.1.5 Marinčk</vt:lpstr>
      <vt:lpstr>MARJA MIŠJA 4.1.1 Kaplanovo</vt:lpstr>
      <vt:lpstr>MARJA PODHOM 4.1.1 4.1.5</vt:lpstr>
      <vt:lpstr>MARJA 4.1.2 JEZERC</vt:lpstr>
      <vt:lpstr>PoLJUBA 4.1.3 območje št. 7</vt:lpstr>
      <vt:lpstr>Predstavitvene delavnice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Saso Weldt</dc:creator>
  <cp:lastModifiedBy>Saso Weldt</cp:lastModifiedBy>
  <cp:lastPrinted>2018-06-06T06:42:20Z</cp:lastPrinted>
  <dcterms:created xsi:type="dcterms:W3CDTF">2018-05-07T06:07:01Z</dcterms:created>
  <dcterms:modified xsi:type="dcterms:W3CDTF">2018-06-11T07:19:44Z</dcterms:modified>
</cp:coreProperties>
</file>